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12" windowHeight="8472" tabRatio="766" activeTab="0"/>
  </bookViews>
  <sheets>
    <sheet name="รายรับ-จ่ายปี63" sheetId="1" r:id="rId1"/>
  </sheets>
  <definedNames>
    <definedName name="_xlfn.BAHTTEXT" hidden="1">#NAME?</definedName>
    <definedName name="_xlnm.Print_Titles" localSheetId="0">'รายรับ-จ่ายปี63'!$1:$6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Windows User</author>
  </authors>
  <commentList>
    <comment ref="M80" authorId="0">
      <text>
        <r>
          <rPr>
            <b/>
            <sz val="9"/>
            <rFont val="Tahoma"/>
            <family val="0"/>
          </rPr>
          <t>อริยา: มียืมเงิน  14,700</t>
        </r>
        <r>
          <rPr>
            <sz val="9"/>
            <rFont val="Tahoma"/>
            <family val="0"/>
          </rPr>
          <t xml:space="preserve">
</t>
        </r>
      </text>
    </comment>
    <comment ref="M76" authorId="1">
      <text>
        <r>
          <rPr>
            <b/>
            <sz val="9"/>
            <rFont val="Tahoma"/>
            <family val="0"/>
          </rPr>
          <t>อริยา:มีส่งคืนเบี้ยยังชีพ รายนายสุชาติ เพชรลูกอินทร์ ตั้งแต่เดือน ธ.ค.62-มี.ค.63 (600*4เดือน)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<sst xmlns="http://schemas.openxmlformats.org/spreadsheetml/2006/main" count="100" uniqueCount="95">
  <si>
    <t>รายการ</t>
  </si>
  <si>
    <t>องค์การบริหารส่วนตำบลท่าเสน อำเภอบ้านลาด จังหวัดเพชรบุรี</t>
  </si>
  <si>
    <t>รายงานรายรับ-รายจ่าย</t>
  </si>
  <si>
    <t>รหัสบัญชี</t>
  </si>
  <si>
    <t>ประมาณการ</t>
  </si>
  <si>
    <t>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</si>
  <si>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</si>
  <si>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</si>
  <si>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</si>
  <si>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อากรฆ่าสัตว์</t>
  </si>
  <si>
    <t>ค่าธรรมเนียม ค่าปรับ ใบอนุญาต</t>
  </si>
  <si>
    <t>ค่าธรรมเนียมเกี่ยวกับการควบคุมอาคาร</t>
  </si>
  <si>
    <t>ค่าใบอนุญาตเกี่ยวกับการควบคุมอาคาร</t>
  </si>
  <si>
    <t>ค่าธรรมเนียมเก็บและขนมูลฝอย</t>
  </si>
  <si>
    <t>ค่าธรรมเนียมเกี่ยวกับใบอนุญาตการพนัน</t>
  </si>
  <si>
    <t>ค่าธรรมเนียมในการออกหนังสือรับรองการแจ้งสถานที่จำหน่ายอาหารหรือสะสมอาหาร</t>
  </si>
  <si>
    <t>ค่าธรรมเนียมปิด โปรย ติดตั้งแผ่นป้ายประกาศหรือแผ่นปลิวเพื่อการโฆษณา</t>
  </si>
  <si>
    <t>ค่าธรรมเนียมเกี่ยวกับทะเบียนพานิชย์</t>
  </si>
  <si>
    <t>ค่าธรรมเนียมเกี่ยวกับการประกอบกิจการน้ำมันเชื้อเพลิง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</si>
  <si>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</si>
  <si>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</si>
  <si>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</si>
  <si>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ค่าปรับผู้กระทำผิดกฎหมายจราจรทางบก</t>
  </si>
  <si>
    <t>ค่าปรับการผิดสัญญา</t>
  </si>
  <si>
    <t>ค่าปรับผู้กระทำผิดกฎหมายทะเบียนพานิชย์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</si>
  <si>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</si>
  <si>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</si>
  <si>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ค่าปรับอื่นๆ</t>
  </si>
  <si>
    <t>รายได้จากทรัพย์สิน</t>
  </si>
  <si>
    <t>ดอกเบี้ย</t>
  </si>
  <si>
    <t>รายได้เบ็ดเตล็ด</t>
  </si>
  <si>
    <t>ค่าขายแบบแปลน</t>
  </si>
  <si>
    <t>รายได้เบ็ดเตล็ดอื่นๆ</t>
  </si>
  <si>
    <t>รายได้จากทุน</t>
  </si>
  <si>
    <t>ค่าขายทอดตลาดทรัพย์สิน</t>
  </si>
  <si>
    <t>ภาษีจัดสรร</t>
  </si>
  <si>
    <t>ภาษีมูลค่าเพิ่มตาม พ.ร.บ.กำหนดแผนฯ</t>
  </si>
  <si>
    <t>ภาษีมูลค่าเพิ่มตาม พ.ร.บ.จัดสรรรายได้ฯ</t>
  </si>
  <si>
    <t>ภาษีธุรกิจเฉพาะ</t>
  </si>
  <si>
    <t>ภาษีสรรพสามิต</t>
  </si>
  <si>
    <t>ภาษีและค่าธรรมเนียมรถยนต์และล้อเลื่อน</t>
  </si>
  <si>
    <t>ค่าภาคหลวงและค่าธรรมเนียมตามกฎหมายว่าด้วยป่าไม้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</si>
  <si>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</si>
  <si>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</si>
  <si>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</si>
  <si>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ภาษีจัดสรรอื่นๆ</t>
  </si>
  <si>
    <t>เงินอุดหนุนทั่วไปตามอำนาจหน้าที่และภารกิจถ่ายโอน</t>
  </si>
  <si>
    <t>เงินอุดหนุนทั่วไปตามภารกิจถ่ายโอน</t>
  </si>
  <si>
    <t>งบกลาง-เบี้ยยังชีพผู้สูงอายุ</t>
  </si>
  <si>
    <t>งบกลาง-เบี้ยยังชีพคนพิการ</t>
  </si>
  <si>
    <t>งบกลาง-เบี้ยยังชีพผู้ป่วยเอดส์</t>
  </si>
  <si>
    <t>ค่าอาหารเสริม(นม)ศูนย์พัฒนาเด็กเล็ก</t>
  </si>
  <si>
    <t>ค่าอาหารเสริม(นม)โรงเรียนในเขตตำบล</t>
  </si>
  <si>
    <t>ค่าเงินอุดหนุนส่วนราชการ-อุดหนุนโครงการสนับสนุนอาหารกลางวัน</t>
  </si>
  <si>
    <t>ค่าใช้จ่ายในการสนับสนุนสถานศึกษา (ค่าสนับสนุนอาหารกลางวัน-ศูนย์พัฒนาเด็กเล็ก)</t>
  </si>
  <si>
    <t>ค่าใช้จ่ายในการสนับสนุนสถานศึกษา (ค่าจัดการเรียนการสอนวัสดุรายหัว-ศูนย์พัฒนาเด็กเล็ก)</t>
  </si>
  <si>
    <t>ค่าใช้จ่ายในการสนับสนุนสถานศึกษา (ค่าหนังสือเรียนสำหรับเด็กอายุ3-5ปี)</t>
  </si>
  <si>
    <t>ค่าใช้จ่ายในการสนับสนุนสถานศึกษา (ค่าอุปกรณ์การเรียนสำหรับเด็กอายุ3-5ปี)</t>
  </si>
  <si>
    <t>ค่าใช้จ่ายในการสนับสนุนสถานศึกษา (ค่าเครื่องแบบนักเรียนสำหรับเด็กอายุ3-5ปี)</t>
  </si>
  <si>
    <t>ค่าใช้จ่ายในการสนับสนุนสถานศึกษา (ค่ากิจกรรมพัฒนาผู้เรียนสำหรับเด็กอายุ3-5ปี)</t>
  </si>
  <si>
    <t>เงินเดือน/เงินวิทยฐานะ/ค่าตอบแทน/เงินเพิ่มต่างๆ/ประกันสังคม-ของศูนย์พัฒนาเด็กเล็ก</t>
  </si>
  <si>
    <t>ค่าใช้สอย-โครงการพระราชดำริด้านสาธารณสุข</t>
  </si>
  <si>
    <t>ค่าใช้สอย-โครงการสัตว์ปลอดโรคคนปลอดภัยโครงการโรคพิษสุนัขบ้า</t>
  </si>
  <si>
    <t>รวมรายรับทั้งสิ้น</t>
  </si>
  <si>
    <t>รายได้จากการจัดเก็บเอง</t>
  </si>
  <si>
    <t>หมวดภาษีอากร</t>
  </si>
  <si>
    <t>รวมรายจ่ายทั้งสิ้น</t>
  </si>
  <si>
    <t>งบกลาง</t>
  </si>
  <si>
    <t>เงินเดือน</t>
  </si>
  <si>
    <t>เงินเดือน(ฝ่ายการเมือง)</t>
  </si>
  <si>
    <t>เงินเดือน(ฝ่ายประจำ)</t>
  </si>
  <si>
    <t>งบดำเนินงาน</t>
  </si>
  <si>
    <t>ค่าตอบแทน</t>
  </si>
  <si>
    <t>ค่าใช้สอย</t>
  </si>
  <si>
    <t>ค่าวัสดุ</t>
  </si>
  <si>
    <t>ค่าสาธารณูโภค</t>
  </si>
  <si>
    <t>งบลงทุน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</si>
  <si>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</si>
  <si>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</si>
  <si>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</si>
  <si>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</si>
  <si>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 xml:space="preserve">           ลงชื่อ.............................ผู้จัดทำ                                           ลงชื่อ..................................ผู้ตรวจสอบ</t>
  </si>
  <si>
    <t xml:space="preserve"> ตำแหน่ง  นักวิชาการเงินและบัญชีชำนาญการ                                       ตำแหน่ง ผู้อำนวยการกองคลัง</t>
  </si>
  <si>
    <t xml:space="preserve">         (นางอริยา   อุบลน้อย)                                                       (นางพรพิมล    พรายมี)</t>
  </si>
  <si>
    <t>ค่าใช้สอย-รายจ่ายเพื่อให้ได้มาซึ่งบริการ(ค่าจ้างเหมาสำรวจหมา/แมว)</t>
  </si>
  <si>
    <t>เงินอุดหนุนเฉพาะกิจ</t>
  </si>
  <si>
    <t>ยอดรับจริงสะสม</t>
  </si>
  <si>
    <t>ค่าครุภัณฑ์-เงินอุดหนุนเฉพาะกิจ</t>
  </si>
  <si>
    <t>ค่าธรรมเนียมอื่นๆ</t>
  </si>
  <si>
    <t>ประจำปีงบประมาณ 2563</t>
  </si>
  <si>
    <t>ภาษีที่ดินและสิ่งปลูกสร้าง</t>
  </si>
  <si>
    <t>ค่าใบอนุญาตจัดตั้งตลาดเอกชน</t>
  </si>
  <si>
    <t>ภาษีการพนัน</t>
  </si>
  <si>
    <t>ค่าใบอนุญาตอื่นๆ</t>
  </si>
  <si>
    <t>โครงการพลังคนไทยป้องกันไวรัสโคโรน่า(หน้ากากอนามัย)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</si>
</sst>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ด\ bbbb"/>
    <numFmt numFmtId="200" formatCode="#,##0.00;[Red]\(#,##0.00\)"/>
    <numFmt numFmtId="201" formatCode="\(#,##0.00\)"/>
    <numFmt numFmtId="202" formatCode="#,##0.00;[Red]#,##0.00"/>
    <numFmt numFmtId="203" formatCode="_-* #,##0_-;\-* #,##0_-;_-* &quot;-&quot;??_-;_-@_-"/>
    <numFmt numFmtId="204" formatCode="00"/>
    <numFmt numFmtId="205" formatCode="#,##0.000"/>
    <numFmt numFmtId="206" formatCode="0##0"/>
    <numFmt numFmtId="207" formatCode="[$-107041E]d\ mmm\ yy;@"/>
    <numFmt numFmtId="208" formatCode="##"/>
    <numFmt numFmtId="209" formatCode="0##"/>
    <numFmt numFmtId="210" formatCode="0###"/>
    <numFmt numFmtId="211" formatCode="###"/>
    <numFmt numFmtId="212" formatCode="##0"/>
    <numFmt numFmtId="213" formatCode="000"/>
    <numFmt numFmtId="214" formatCode="####"/>
    <numFmt numFmtId="215" formatCode="###0"/>
    <numFmt numFmtId="216" formatCode="0##00"/>
    <numFmt numFmtId="217" formatCode="##00"/>
    <numFmt numFmtId="218" formatCode="0###0"/>
    <numFmt numFmtId="219" formatCode="0###.000"/>
    <numFmt numFmtId="220" formatCode="[$-41E]d\ mmmm\ yyyy"/>
    <numFmt numFmtId="221" formatCode="[$-107041E]d\ mmmm\ yyyy;@"/>
    <numFmt numFmtId="222" formatCode="mmm\-yyyy"/>
    <numFmt numFmtId="223" formatCode="_-* #,##0.000_-;\-* #,##0.000_-;_-* &quot;-&quot;??_-;_-@_-"/>
    <numFmt numFmtId="224" formatCode="0.0000000000"/>
    <numFmt numFmtId="225" formatCode="_-* #,##0.0_-;\-* #,##0.0_-;_-* &quot;-&quot;??_-;_-@_-"/>
    <numFmt numFmtId="226" formatCode="&quot;ใช่&quot;;&quot;ใช่&quot;;&quot;ไม่ใช่&quot;"/>
    <numFmt numFmtId="227" formatCode="&quot;จริง&quot;;&quot;จริง&quot;;&quot;เท็จ&quot;"/>
    <numFmt numFmtId="228" formatCode="&quot;เปิด&quot;;&quot;เปิด&quot;;&quot;ปิด&quot;"/>
    <numFmt numFmtId="229" formatCode="[$€-2]\ #,##0.00_);[Red]\([$€-2]\ #,##0.00\)"/>
    <numFmt numFmtId="230" formatCode="[$-409]dddd\,\ mmmm\ dd\,\ yyyy"/>
    <numFmt numFmtId="231" formatCode="0###.00"/>
    <numFmt numFmtId="232" formatCode="0###.0"/>
    <numFmt numFmtId="233" formatCode="#,##0.00;\(#,##0.00\)"/>
  </numFmts>
  <fonts count="52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8"/>
      <name val="Arial"/>
      <family val="2"/>
    </font>
    <font>
      <b/>
      <sz val="14"/>
      <name val="TH SarabunPSK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5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43" fontId="46" fillId="33" borderId="11" xfId="38" applyFont="1" applyFill="1" applyBorder="1" applyAlignment="1">
      <alignment horizontal="center" vertical="center"/>
    </xf>
    <xf numFmtId="43" fontId="47" fillId="0" borderId="11" xfId="38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43" fontId="46" fillId="0" borderId="11" xfId="38" applyFont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43" fontId="46" fillId="33" borderId="11" xfId="38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3" fontId="46" fillId="0" borderId="12" xfId="38" applyFont="1" applyBorder="1" applyAlignment="1">
      <alignment horizontal="center" vertical="center"/>
    </xf>
    <xf numFmtId="17" fontId="48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43" fontId="46" fillId="0" borderId="11" xfId="38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3" fontId="46" fillId="0" borderId="0" xfId="38" applyFont="1" applyAlignment="1">
      <alignment/>
    </xf>
    <xf numFmtId="43" fontId="46" fillId="0" borderId="0" xfId="38" applyFont="1" applyAlignment="1">
      <alignment horizontal="center" vertical="center"/>
    </xf>
    <xf numFmtId="0" fontId="4" fillId="0" borderId="0" xfId="0" applyFont="1" applyAlignment="1">
      <alignment/>
    </xf>
    <xf numFmtId="43" fontId="4" fillId="0" borderId="0" xfId="38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3533775</xdr:colOff>
      <xdr:row>60</xdr:row>
      <xdr:rowOff>38100</xdr:rowOff>
    </xdr:from>
    <xdr:to>
      <xdr:col>1</xdr:col>
      <xdr:colOff>3533775</xdr:colOff>
      <xdr:row>61</xdr:row>
      <xdr:rowOff>219075</xdr:rowOff>
    </xdr:to>
    <xdr:sp>
      <xdr:nvSpPr>
        <xdr:cNvPr id="1" name="วงเล็บปีกกาซ้าย 2"/>
        <xdr:cNvSpPr>
          <a:spLocks/>
        </xdr:cNvSpPr>
      </xdr:nvSpPr>
      <xdr:spPr>
        <a:xfrm flipH="1">
          <a:off x="4152900" y="15211425"/>
          <a:ext cx="0" cy="457200"/>
        </a:xfrm>
        <a:prstGeom prst="leftBrace">
          <a:avLst>
            <a:gd name="adj" fmla="val -4833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PageLayoutView="0" workbookViewId="0" topLeftCell="A1">
      <pane xSplit="4" ySplit="5" topLeftCell="N7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88" sqref="S88"/>
    </sheetView>
  </sheetViews>
  <sheetFormatPr defaultColWidth="9.140625" defaultRowHeight="12.75" outlineLevelRow="1"/>
  <cols>
    <col min="1" max="1" width="9.28125" style="24" customWidth="1"/>
    <col min="2" max="2" width="53.00390625" style="24" customWidth="1"/>
    <col min="3" max="3" width="9.00390625" style="25" bestFit="1" customWidth="1"/>
    <col min="4" max="4" width="13.57421875" style="26" bestFit="1" customWidth="1"/>
    <col min="5" max="13" width="12.421875" style="27" hidden="1" customWidth="1"/>
    <col min="14" max="14" width="12.421875" style="27" bestFit="1" customWidth="1"/>
    <col min="15" max="16" width="14.7109375" style="27" hidden="1" customWidth="1"/>
    <col min="17" max="17" width="13.7109375" style="27" bestFit="1" customWidth="1"/>
    <col min="18" max="18" width="8.8515625" style="28" customWidth="1"/>
    <col min="19" max="19" width="17.140625" style="28" customWidth="1"/>
    <col min="20" max="16384" width="8.8515625" style="28" customWidth="1"/>
  </cols>
  <sheetData>
    <row r="1" spans="1:17" s="1" customFormat="1" ht="15" customHeight="1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" customFormat="1" ht="15" customHeight="1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" customFormat="1" ht="15" customHeight="1">
      <c r="A3" s="37" t="s">
        <v>89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="1" customFormat="1" ht="9" customHeight="1">
      <c r="C4" s="13"/>
    </row>
    <row r="5" spans="1:17" s="1" customFormat="1" ht="12" customHeight="1">
      <c r="A5" s="40" t="s">
        <v>0</v>
      </c>
      <c r="B5" s="40"/>
      <c r="C5" s="14" t="s">
        <v>3</v>
      </c>
      <c r="D5" s="15" t="s">
        <v>4</v>
      </c>
      <c r="E5" s="16">
        <v>242066</v>
      </c>
      <c r="F5" s="16">
        <v>242097</v>
      </c>
      <c r="G5" s="16">
        <v>242127</v>
      </c>
      <c r="H5" s="16">
        <v>242158</v>
      </c>
      <c r="I5" s="16">
        <v>242189</v>
      </c>
      <c r="J5" s="16">
        <v>242217</v>
      </c>
      <c r="K5" s="16">
        <v>242248</v>
      </c>
      <c r="L5" s="16">
        <v>242278</v>
      </c>
      <c r="M5" s="16">
        <v>242309</v>
      </c>
      <c r="N5" s="16">
        <v>242339</v>
      </c>
      <c r="O5" s="16">
        <v>242370</v>
      </c>
      <c r="P5" s="16">
        <v>242401</v>
      </c>
      <c r="Q5" s="16" t="s">
        <v>86</v>
      </c>
    </row>
    <row r="6" spans="1:17" s="1" customFormat="1" ht="21.75">
      <c r="A6" s="38" t="s">
        <v>63</v>
      </c>
      <c r="B6" s="38"/>
      <c r="C6" s="12"/>
      <c r="D6" s="4">
        <f aca="true" t="shared" si="0" ref="D6:P6">+D8+D14+D35+D37+D40+D43+D55</f>
        <v>28079220</v>
      </c>
      <c r="E6" s="4">
        <f t="shared" si="0"/>
        <v>3620161.86</v>
      </c>
      <c r="F6" s="4">
        <f t="shared" si="0"/>
        <v>1662483.4400000004</v>
      </c>
      <c r="G6" s="4">
        <f t="shared" si="0"/>
        <v>1753648.0800000003</v>
      </c>
      <c r="H6" s="4">
        <f t="shared" si="0"/>
        <v>2119714.46</v>
      </c>
      <c r="I6" s="4">
        <f t="shared" si="0"/>
        <v>1695262.0199999998</v>
      </c>
      <c r="J6" s="4">
        <f>+J8+J14+J35+J37+J40+J43+J55+J74</f>
        <v>1765531.4</v>
      </c>
      <c r="K6" s="4">
        <f t="shared" si="0"/>
        <v>3973547.2700000005</v>
      </c>
      <c r="L6" s="4">
        <f t="shared" si="0"/>
        <v>1774954.73</v>
      </c>
      <c r="M6" s="4">
        <f t="shared" si="0"/>
        <v>1412320.45</v>
      </c>
      <c r="N6" s="4">
        <f t="shared" si="0"/>
        <v>1699431.4900000002</v>
      </c>
      <c r="O6" s="4">
        <f t="shared" si="0"/>
        <v>0</v>
      </c>
      <c r="P6" s="4">
        <f t="shared" si="0"/>
        <v>0</v>
      </c>
      <c r="Q6" s="4">
        <f>+Q8+Q14+Q35+Q37+Q40+Q43+Q55+Q74</f>
        <v>21477055.2</v>
      </c>
    </row>
    <row r="7" spans="1:17" s="1" customFormat="1" ht="21.75">
      <c r="A7" s="32" t="s">
        <v>64</v>
      </c>
      <c r="B7" s="33"/>
      <c r="C7" s="2"/>
      <c r="D7" s="3">
        <f aca="true" t="shared" si="1" ref="D7:J7">+D8+D14+D35+D37+D40</f>
        <v>1983600</v>
      </c>
      <c r="E7" s="3">
        <f t="shared" si="1"/>
        <v>4201</v>
      </c>
      <c r="F7" s="3">
        <f t="shared" si="1"/>
        <v>68295.04</v>
      </c>
      <c r="G7" s="3">
        <f t="shared" si="1"/>
        <v>68788.46</v>
      </c>
      <c r="H7" s="3">
        <f t="shared" si="1"/>
        <v>116154.57</v>
      </c>
      <c r="I7" s="3">
        <f>+I8+I14+I35+I37+I40</f>
        <v>65866.69</v>
      </c>
      <c r="J7" s="3">
        <f t="shared" si="1"/>
        <v>88014</v>
      </c>
      <c r="K7" s="3">
        <f aca="true" t="shared" si="2" ref="K7:Q7">+K8+K14+K35+K37+K40</f>
        <v>355512.76</v>
      </c>
      <c r="L7" s="3">
        <f t="shared" si="2"/>
        <v>68274.09</v>
      </c>
      <c r="M7" s="3">
        <f t="shared" si="2"/>
        <v>45569</v>
      </c>
      <c r="N7" s="3">
        <f t="shared" si="2"/>
        <v>133815.26</v>
      </c>
      <c r="O7" s="3">
        <f t="shared" si="2"/>
        <v>0</v>
      </c>
      <c r="P7" s="3">
        <f>+P8+P14+P35+P37+P40</f>
        <v>0</v>
      </c>
      <c r="Q7" s="3">
        <f t="shared" si="2"/>
        <v>1014490.87</v>
      </c>
    </row>
    <row r="8" spans="1:17" s="1" customFormat="1" ht="15" customHeight="1">
      <c r="A8" s="5" t="s">
        <v>5</v>
      </c>
      <c r="B8" s="5"/>
      <c r="C8" s="6">
        <v>41100000</v>
      </c>
      <c r="D8" s="7">
        <f>SUM(D9:D13)</f>
        <v>1311300</v>
      </c>
      <c r="E8" s="7">
        <f aca="true" t="shared" si="3" ref="E8:Q8">SUM(E9:E13)</f>
        <v>0</v>
      </c>
      <c r="F8" s="7">
        <f t="shared" si="3"/>
        <v>4251.9</v>
      </c>
      <c r="G8" s="7">
        <f t="shared" si="3"/>
        <v>282</v>
      </c>
      <c r="H8" s="7">
        <f t="shared" si="3"/>
        <v>0</v>
      </c>
      <c r="I8" s="7">
        <f t="shared" si="3"/>
        <v>39930</v>
      </c>
      <c r="J8" s="7">
        <f t="shared" si="3"/>
        <v>59640</v>
      </c>
      <c r="K8" s="7">
        <f t="shared" si="3"/>
        <v>327634</v>
      </c>
      <c r="L8" s="7">
        <f t="shared" si="3"/>
        <v>23958</v>
      </c>
      <c r="M8" s="7">
        <f t="shared" si="3"/>
        <v>22636</v>
      </c>
      <c r="N8" s="7">
        <f t="shared" si="3"/>
        <v>0</v>
      </c>
      <c r="O8" s="7">
        <f t="shared" si="3"/>
        <v>0</v>
      </c>
      <c r="P8" s="7">
        <f t="shared" si="3"/>
        <v>0</v>
      </c>
      <c r="Q8" s="7">
        <f t="shared" si="3"/>
        <v>478331.9</v>
      </c>
    </row>
    <row r="9" spans="1:17" s="1" customFormat="1" ht="15" customHeight="1">
      <c r="A9" s="17"/>
      <c r="B9" s="5" t="s">
        <v>90</v>
      </c>
      <c r="C9" s="31">
        <v>41100008</v>
      </c>
      <c r="D9" s="7">
        <v>758600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" customFormat="1" ht="15" customHeight="1">
      <c r="A10" s="19"/>
      <c r="B10" s="5" t="s">
        <v>6</v>
      </c>
      <c r="C10" s="6">
        <v>41100001</v>
      </c>
      <c r="D10" s="7">
        <v>51300</v>
      </c>
      <c r="E10" s="18"/>
      <c r="F10" s="18">
        <v>3004</v>
      </c>
      <c r="G10" s="18">
        <v>282</v>
      </c>
      <c r="H10" s="18"/>
      <c r="I10" s="18"/>
      <c r="J10" s="18"/>
      <c r="K10" s="18"/>
      <c r="L10" s="18"/>
      <c r="M10" s="18"/>
      <c r="N10" s="18"/>
      <c r="O10" s="18"/>
      <c r="P10" s="18"/>
      <c r="Q10" s="18">
        <f>SUM(E10:P10)</f>
        <v>3286</v>
      </c>
    </row>
    <row r="11" spans="1:17" s="1" customFormat="1" ht="15" customHeight="1">
      <c r="A11" s="19"/>
      <c r="B11" s="5" t="s">
        <v>7</v>
      </c>
      <c r="C11" s="6">
        <v>41100002</v>
      </c>
      <c r="D11" s="7">
        <v>1300</v>
      </c>
      <c r="E11" s="18"/>
      <c r="F11" s="18">
        <v>2.9</v>
      </c>
      <c r="G11" s="18"/>
      <c r="H11" s="18"/>
      <c r="I11" s="18"/>
      <c r="J11" s="18"/>
      <c r="K11" s="18"/>
      <c r="L11" s="18">
        <v>23958</v>
      </c>
      <c r="M11" s="18"/>
      <c r="N11" s="18"/>
      <c r="O11" s="18"/>
      <c r="P11" s="18"/>
      <c r="Q11" s="18">
        <f aca="true" t="shared" si="4" ref="Q11:Q41">SUM(E11:P11)</f>
        <v>23960.9</v>
      </c>
    </row>
    <row r="12" spans="1:17" s="1" customFormat="1" ht="15" customHeight="1">
      <c r="A12" s="19"/>
      <c r="B12" s="5" t="s">
        <v>8</v>
      </c>
      <c r="C12" s="6">
        <v>41100003</v>
      </c>
      <c r="D12" s="7">
        <v>500000</v>
      </c>
      <c r="E12" s="18"/>
      <c r="F12" s="18">
        <v>1245</v>
      </c>
      <c r="G12" s="18"/>
      <c r="H12" s="18"/>
      <c r="I12" s="18">
        <v>39930</v>
      </c>
      <c r="J12" s="18">
        <v>59640</v>
      </c>
      <c r="K12" s="18">
        <v>327634</v>
      </c>
      <c r="L12" s="18"/>
      <c r="M12" s="18">
        <v>22636</v>
      </c>
      <c r="N12" s="18"/>
      <c r="O12" s="18"/>
      <c r="P12" s="18"/>
      <c r="Q12" s="18">
        <f t="shared" si="4"/>
        <v>451085</v>
      </c>
    </row>
    <row r="13" spans="1:17" s="1" customFormat="1" ht="15" customHeight="1">
      <c r="A13" s="20"/>
      <c r="B13" s="5" t="s">
        <v>9</v>
      </c>
      <c r="C13" s="6">
        <v>41100004</v>
      </c>
      <c r="D13" s="7">
        <v>100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f t="shared" si="4"/>
        <v>0</v>
      </c>
    </row>
    <row r="14" spans="1:17" s="1" customFormat="1" ht="21.75">
      <c r="A14" s="5" t="s">
        <v>10</v>
      </c>
      <c r="B14" s="5"/>
      <c r="C14" s="6">
        <v>41200000</v>
      </c>
      <c r="D14" s="7">
        <f aca="true" t="shared" si="5" ref="D14:J14">SUM(D15:D34)</f>
        <v>434300</v>
      </c>
      <c r="E14" s="7">
        <f t="shared" si="5"/>
        <v>4001</v>
      </c>
      <c r="F14" s="7">
        <f t="shared" si="5"/>
        <v>63424</v>
      </c>
      <c r="G14" s="7">
        <f t="shared" si="5"/>
        <v>61530</v>
      </c>
      <c r="H14" s="7">
        <f t="shared" si="5"/>
        <v>30830</v>
      </c>
      <c r="I14" s="7">
        <f>SUM(I15:I34)</f>
        <v>25317</v>
      </c>
      <c r="J14" s="7">
        <f t="shared" si="5"/>
        <v>28374</v>
      </c>
      <c r="K14" s="7">
        <f aca="true" t="shared" si="6" ref="K14:Q14">SUM(K15:K34)</f>
        <v>17305</v>
      </c>
      <c r="L14" s="7">
        <f t="shared" si="6"/>
        <v>43827</v>
      </c>
      <c r="M14" s="7">
        <f t="shared" si="6"/>
        <v>22933</v>
      </c>
      <c r="N14" s="7">
        <f t="shared" si="6"/>
        <v>23740</v>
      </c>
      <c r="O14" s="7">
        <f t="shared" si="6"/>
        <v>0</v>
      </c>
      <c r="P14" s="7">
        <f>SUM(P15:P34)</f>
        <v>0</v>
      </c>
      <c r="Q14" s="7">
        <f t="shared" si="6"/>
        <v>321281</v>
      </c>
    </row>
    <row r="15" spans="1:17" s="1" customFormat="1" ht="21.75" outlineLevel="1">
      <c r="A15" s="17"/>
      <c r="B15" s="5" t="s">
        <v>11</v>
      </c>
      <c r="C15" s="6">
        <v>41210007</v>
      </c>
      <c r="D15" s="7">
        <v>20000</v>
      </c>
      <c r="E15" s="18">
        <v>3621</v>
      </c>
      <c r="F15" s="18">
        <v>104</v>
      </c>
      <c r="G15" s="18"/>
      <c r="H15" s="18"/>
      <c r="I15" s="18">
        <v>17</v>
      </c>
      <c r="J15" s="18">
        <v>94</v>
      </c>
      <c r="K15" s="18">
        <v>45</v>
      </c>
      <c r="L15" s="18">
        <v>97</v>
      </c>
      <c r="M15" s="18">
        <v>183</v>
      </c>
      <c r="N15" s="18"/>
      <c r="O15" s="18"/>
      <c r="P15" s="18"/>
      <c r="Q15" s="18">
        <f t="shared" si="4"/>
        <v>4161</v>
      </c>
    </row>
    <row r="16" spans="1:17" s="1" customFormat="1" ht="21.75" outlineLevel="1">
      <c r="A16" s="19"/>
      <c r="B16" s="5" t="s">
        <v>12</v>
      </c>
      <c r="C16" s="6">
        <v>41230007</v>
      </c>
      <c r="D16" s="7">
        <v>500</v>
      </c>
      <c r="E16" s="18">
        <v>80</v>
      </c>
      <c r="F16" s="18">
        <v>40</v>
      </c>
      <c r="G16" s="18"/>
      <c r="H16" s="18"/>
      <c r="I16" s="18">
        <v>20</v>
      </c>
      <c r="J16" s="18">
        <v>40</v>
      </c>
      <c r="K16" s="18">
        <v>20</v>
      </c>
      <c r="L16" s="18">
        <v>60</v>
      </c>
      <c r="M16" s="18">
        <v>20</v>
      </c>
      <c r="N16" s="18"/>
      <c r="O16" s="18"/>
      <c r="P16" s="18"/>
      <c r="Q16" s="18">
        <f t="shared" si="4"/>
        <v>280</v>
      </c>
    </row>
    <row r="17" spans="1:17" s="1" customFormat="1" ht="21.75" outlineLevel="1">
      <c r="A17" s="19"/>
      <c r="B17" s="5" t="s">
        <v>13</v>
      </c>
      <c r="C17" s="6">
        <v>41210008</v>
      </c>
      <c r="D17" s="7">
        <v>260000</v>
      </c>
      <c r="E17" s="18"/>
      <c r="F17" s="18">
        <v>45780</v>
      </c>
      <c r="G17" s="18">
        <v>23130</v>
      </c>
      <c r="H17" s="18">
        <v>23780</v>
      </c>
      <c r="I17" s="18">
        <v>23720</v>
      </c>
      <c r="J17" s="18">
        <v>23660</v>
      </c>
      <c r="K17" s="18">
        <v>14460</v>
      </c>
      <c r="L17" s="18">
        <v>28370</v>
      </c>
      <c r="M17" s="18">
        <v>21770</v>
      </c>
      <c r="N17" s="18">
        <v>23320</v>
      </c>
      <c r="O17" s="18"/>
      <c r="P17" s="18"/>
      <c r="Q17" s="18">
        <f t="shared" si="4"/>
        <v>227990</v>
      </c>
    </row>
    <row r="18" spans="1:17" s="1" customFormat="1" ht="21.75" outlineLevel="1">
      <c r="A18" s="19"/>
      <c r="B18" s="5" t="s">
        <v>14</v>
      </c>
      <c r="C18" s="6">
        <v>41210005</v>
      </c>
      <c r="D18" s="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 t="shared" si="4"/>
        <v>0</v>
      </c>
    </row>
    <row r="19" spans="1:17" s="1" customFormat="1" ht="36" customHeight="1" outlineLevel="1">
      <c r="A19" s="19"/>
      <c r="B19" s="21" t="s">
        <v>15</v>
      </c>
      <c r="C19" s="6">
        <v>41210010</v>
      </c>
      <c r="D19" s="7">
        <v>7500</v>
      </c>
      <c r="E19" s="18"/>
      <c r="F19" s="18"/>
      <c r="G19" s="18"/>
      <c r="H19" s="18">
        <v>2000</v>
      </c>
      <c r="I19" s="18"/>
      <c r="J19" s="18">
        <v>410</v>
      </c>
      <c r="K19" s="18"/>
      <c r="L19" s="18">
        <v>300</v>
      </c>
      <c r="M19" s="18">
        <v>920</v>
      </c>
      <c r="N19" s="18">
        <v>420</v>
      </c>
      <c r="O19" s="18"/>
      <c r="P19" s="18"/>
      <c r="Q19" s="18">
        <f t="shared" si="4"/>
        <v>4050</v>
      </c>
    </row>
    <row r="20" spans="1:17" s="1" customFormat="1" ht="21.75" outlineLevel="1">
      <c r="A20" s="19"/>
      <c r="B20" s="5" t="s">
        <v>16</v>
      </c>
      <c r="C20" s="6">
        <v>41210012</v>
      </c>
      <c r="D20" s="7">
        <v>100</v>
      </c>
      <c r="E20" s="18"/>
      <c r="F20" s="18"/>
      <c r="G20" s="18"/>
      <c r="H20" s="18"/>
      <c r="I20" s="18"/>
      <c r="J20" s="18">
        <v>50</v>
      </c>
      <c r="K20" s="18"/>
      <c r="L20" s="18"/>
      <c r="M20" s="18">
        <v>20</v>
      </c>
      <c r="N20" s="18"/>
      <c r="O20" s="18"/>
      <c r="P20" s="18"/>
      <c r="Q20" s="18">
        <f t="shared" si="4"/>
        <v>70</v>
      </c>
    </row>
    <row r="21" spans="1:17" s="1" customFormat="1" ht="21.75" outlineLevel="1">
      <c r="A21" s="19"/>
      <c r="B21" s="5" t="s">
        <v>17</v>
      </c>
      <c r="C21" s="6">
        <v>41210029</v>
      </c>
      <c r="D21" s="7">
        <v>300</v>
      </c>
      <c r="E21" s="18"/>
      <c r="F21" s="18"/>
      <c r="G21" s="18"/>
      <c r="H21" s="18">
        <v>50</v>
      </c>
      <c r="I21" s="18">
        <v>40</v>
      </c>
      <c r="J21" s="18">
        <v>120</v>
      </c>
      <c r="K21" s="18"/>
      <c r="L21" s="18"/>
      <c r="M21" s="18">
        <v>20</v>
      </c>
      <c r="N21" s="18"/>
      <c r="O21" s="18"/>
      <c r="P21" s="18"/>
      <c r="Q21" s="18">
        <f t="shared" si="4"/>
        <v>230</v>
      </c>
    </row>
    <row r="22" spans="1:17" s="1" customFormat="1" ht="21.75" outlineLevel="1">
      <c r="A22" s="19"/>
      <c r="B22" s="5" t="s">
        <v>18</v>
      </c>
      <c r="C22" s="6">
        <v>41210033</v>
      </c>
      <c r="D22" s="7">
        <v>4000</v>
      </c>
      <c r="E22" s="18"/>
      <c r="F22" s="18"/>
      <c r="G22" s="18">
        <v>4900</v>
      </c>
      <c r="H22" s="18"/>
      <c r="I22" s="18"/>
      <c r="J22" s="18"/>
      <c r="K22" s="18"/>
      <c r="L22" s="18"/>
      <c r="M22" s="18"/>
      <c r="N22" s="18"/>
      <c r="O22" s="18"/>
      <c r="P22" s="18"/>
      <c r="Q22" s="18">
        <f t="shared" si="4"/>
        <v>4900</v>
      </c>
    </row>
    <row r="23" spans="1:17" s="1" customFormat="1" ht="21.75" outlineLevel="1">
      <c r="A23" s="19"/>
      <c r="B23" s="5" t="s">
        <v>19</v>
      </c>
      <c r="C23" s="6">
        <v>41220007</v>
      </c>
      <c r="D23" s="7">
        <v>1000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f t="shared" si="4"/>
        <v>0</v>
      </c>
    </row>
    <row r="24" spans="1:17" s="1" customFormat="1" ht="21.75" outlineLevel="1">
      <c r="A24" s="19"/>
      <c r="B24" s="5" t="s">
        <v>20</v>
      </c>
      <c r="C24" s="6">
        <v>41220008</v>
      </c>
      <c r="D24" s="7">
        <v>500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f t="shared" si="4"/>
        <v>0</v>
      </c>
    </row>
    <row r="25" spans="1:17" s="1" customFormat="1" ht="21.75" outlineLevel="1">
      <c r="A25" s="19"/>
      <c r="B25" s="5" t="s">
        <v>21</v>
      </c>
      <c r="C25" s="6">
        <v>41220009</v>
      </c>
      <c r="D25" s="7">
        <v>1000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f t="shared" si="4"/>
        <v>0</v>
      </c>
    </row>
    <row r="26" spans="1:17" s="1" customFormat="1" ht="21.75" outlineLevel="1">
      <c r="A26" s="19"/>
      <c r="B26" s="5" t="s">
        <v>22</v>
      </c>
      <c r="C26" s="6">
        <v>41220002</v>
      </c>
      <c r="D26" s="7"/>
      <c r="E26" s="18"/>
      <c r="F26" s="18"/>
      <c r="G26" s="18">
        <v>400</v>
      </c>
      <c r="H26" s="18"/>
      <c r="I26" s="18"/>
      <c r="J26" s="18"/>
      <c r="K26" s="18"/>
      <c r="L26" s="18"/>
      <c r="M26" s="18"/>
      <c r="N26" s="18"/>
      <c r="O26" s="18"/>
      <c r="P26" s="18"/>
      <c r="Q26" s="18">
        <f t="shared" si="4"/>
        <v>400</v>
      </c>
    </row>
    <row r="27" spans="1:17" s="1" customFormat="1" ht="21.75" outlineLevel="1">
      <c r="A27" s="19"/>
      <c r="B27" s="5" t="s">
        <v>23</v>
      </c>
      <c r="C27" s="6">
        <v>41220010</v>
      </c>
      <c r="D27" s="7">
        <v>65800</v>
      </c>
      <c r="E27" s="18"/>
      <c r="F27" s="18">
        <v>16500</v>
      </c>
      <c r="G27" s="18">
        <v>32740</v>
      </c>
      <c r="H27" s="18"/>
      <c r="I27" s="18"/>
      <c r="J27" s="18">
        <v>4000</v>
      </c>
      <c r="K27" s="18"/>
      <c r="L27" s="18"/>
      <c r="M27" s="18"/>
      <c r="N27" s="18"/>
      <c r="O27" s="18"/>
      <c r="P27" s="18"/>
      <c r="Q27" s="18">
        <f t="shared" si="4"/>
        <v>53240</v>
      </c>
    </row>
    <row r="28" spans="1:17" s="1" customFormat="1" ht="21.75" outlineLevel="1">
      <c r="A28" s="19"/>
      <c r="B28" s="5" t="s">
        <v>24</v>
      </c>
      <c r="C28" s="6">
        <v>41220011</v>
      </c>
      <c r="D28" s="7">
        <v>100</v>
      </c>
      <c r="E28" s="18"/>
      <c r="F28" s="18"/>
      <c r="G28" s="18"/>
      <c r="H28" s="18"/>
      <c r="I28" s="18"/>
      <c r="J28" s="18"/>
      <c r="K28" s="18">
        <v>20</v>
      </c>
      <c r="L28" s="18"/>
      <c r="M28" s="18"/>
      <c r="N28" s="18"/>
      <c r="O28" s="18"/>
      <c r="P28" s="18"/>
      <c r="Q28" s="18">
        <f t="shared" si="4"/>
        <v>20</v>
      </c>
    </row>
    <row r="29" spans="1:17" s="1" customFormat="1" ht="21.75" outlineLevel="1">
      <c r="A29" s="19"/>
      <c r="B29" s="5" t="s">
        <v>25</v>
      </c>
      <c r="C29" s="6">
        <v>41230003</v>
      </c>
      <c r="D29" s="7">
        <v>66000</v>
      </c>
      <c r="E29" s="18">
        <v>300</v>
      </c>
      <c r="F29" s="18">
        <v>500</v>
      </c>
      <c r="G29" s="18">
        <v>160</v>
      </c>
      <c r="H29" s="18">
        <v>5000</v>
      </c>
      <c r="I29" s="18">
        <v>1500</v>
      </c>
      <c r="J29" s="18"/>
      <c r="K29" s="18">
        <v>2760</v>
      </c>
      <c r="L29" s="18">
        <v>15000</v>
      </c>
      <c r="M29" s="18"/>
      <c r="N29" s="18"/>
      <c r="O29" s="18"/>
      <c r="P29" s="18"/>
      <c r="Q29" s="18">
        <f t="shared" si="4"/>
        <v>25220</v>
      </c>
    </row>
    <row r="30" spans="1:17" s="1" customFormat="1" ht="87" outlineLevel="1">
      <c r="A30" s="19"/>
      <c r="B30" s="21" t="s">
        <v>26</v>
      </c>
      <c r="C30" s="22">
        <v>41230004</v>
      </c>
      <c r="D30" s="7">
        <v>3000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f t="shared" si="4"/>
        <v>0</v>
      </c>
    </row>
    <row r="31" spans="1:17" s="1" customFormat="1" ht="21.75" outlineLevel="1">
      <c r="A31" s="19"/>
      <c r="B31" s="21" t="s">
        <v>88</v>
      </c>
      <c r="C31" s="22"/>
      <c r="D31" s="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f t="shared" si="4"/>
        <v>0</v>
      </c>
    </row>
    <row r="32" spans="1:17" s="1" customFormat="1" ht="21.75" outlineLevel="1">
      <c r="A32" s="19"/>
      <c r="B32" s="21" t="s">
        <v>91</v>
      </c>
      <c r="C32" s="22"/>
      <c r="D32" s="7">
        <v>3000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f t="shared" si="4"/>
        <v>0</v>
      </c>
    </row>
    <row r="33" spans="1:17" s="1" customFormat="1" ht="21.75" outlineLevel="1">
      <c r="A33" s="19"/>
      <c r="B33" s="21" t="s">
        <v>93</v>
      </c>
      <c r="C33" s="22">
        <v>41239999</v>
      </c>
      <c r="D33" s="7"/>
      <c r="E33" s="18"/>
      <c r="F33" s="18">
        <v>500</v>
      </c>
      <c r="G33" s="18">
        <v>200</v>
      </c>
      <c r="H33" s="18"/>
      <c r="I33" s="18">
        <v>20</v>
      </c>
      <c r="J33" s="18"/>
      <c r="K33" s="18"/>
      <c r="L33" s="18"/>
      <c r="M33" s="18"/>
      <c r="N33" s="18"/>
      <c r="O33" s="18"/>
      <c r="P33" s="18"/>
      <c r="Q33" s="18">
        <f t="shared" si="4"/>
        <v>720</v>
      </c>
    </row>
    <row r="34" spans="1:17" s="1" customFormat="1" ht="21.75" outlineLevel="1">
      <c r="A34" s="20"/>
      <c r="B34" s="5" t="s">
        <v>27</v>
      </c>
      <c r="C34" s="6">
        <v>41229999</v>
      </c>
      <c r="D34" s="7">
        <v>1500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f t="shared" si="4"/>
        <v>0</v>
      </c>
    </row>
    <row r="35" spans="1:17" s="1" customFormat="1" ht="21.75">
      <c r="A35" s="5" t="s">
        <v>28</v>
      </c>
      <c r="B35" s="5"/>
      <c r="C35" s="6">
        <v>41300000</v>
      </c>
      <c r="D35" s="7">
        <f>+D36</f>
        <v>230000</v>
      </c>
      <c r="E35" s="7">
        <f aca="true" t="shared" si="7" ref="E35:P35">+E36</f>
        <v>0</v>
      </c>
      <c r="F35" s="7">
        <f t="shared" si="7"/>
        <v>619.14</v>
      </c>
      <c r="G35" s="7">
        <f t="shared" si="7"/>
        <v>6976.46</v>
      </c>
      <c r="H35" s="7">
        <f t="shared" si="7"/>
        <v>85324.57</v>
      </c>
      <c r="I35" s="7">
        <f t="shared" si="7"/>
        <v>619.69</v>
      </c>
      <c r="J35" s="7">
        <f t="shared" si="7"/>
        <v>0</v>
      </c>
      <c r="K35" s="7">
        <f t="shared" si="7"/>
        <v>10573.76</v>
      </c>
      <c r="L35" s="7">
        <f t="shared" si="7"/>
        <v>489.09</v>
      </c>
      <c r="M35" s="7">
        <f t="shared" si="7"/>
        <v>0</v>
      </c>
      <c r="N35" s="7">
        <f t="shared" si="7"/>
        <v>110075.26</v>
      </c>
      <c r="O35" s="7">
        <f t="shared" si="7"/>
        <v>0</v>
      </c>
      <c r="P35" s="7">
        <f t="shared" si="7"/>
        <v>0</v>
      </c>
      <c r="Q35" s="7">
        <f>+Q36</f>
        <v>214677.97</v>
      </c>
    </row>
    <row r="36" spans="1:17" s="1" customFormat="1" ht="15.75" customHeight="1">
      <c r="A36" s="5"/>
      <c r="B36" s="5" t="s">
        <v>29</v>
      </c>
      <c r="C36" s="6">
        <v>41300003</v>
      </c>
      <c r="D36" s="7">
        <v>230000</v>
      </c>
      <c r="E36" s="18"/>
      <c r="F36" s="18">
        <v>619.14</v>
      </c>
      <c r="G36" s="18">
        <v>6976.46</v>
      </c>
      <c r="H36" s="18">
        <v>85324.57</v>
      </c>
      <c r="I36" s="18">
        <v>619.69</v>
      </c>
      <c r="J36" s="18"/>
      <c r="K36" s="18">
        <v>10573.76</v>
      </c>
      <c r="L36" s="18">
        <v>489.09</v>
      </c>
      <c r="M36" s="18"/>
      <c r="N36" s="18">
        <v>110075.26</v>
      </c>
      <c r="O36" s="18"/>
      <c r="P36" s="18"/>
      <c r="Q36" s="18">
        <f t="shared" si="4"/>
        <v>214677.97</v>
      </c>
    </row>
    <row r="37" spans="1:17" s="1" customFormat="1" ht="21.75">
      <c r="A37" s="5" t="s">
        <v>30</v>
      </c>
      <c r="B37" s="5"/>
      <c r="C37" s="6">
        <v>41500000</v>
      </c>
      <c r="D37" s="7">
        <f>SUM(D38:D39)</f>
        <v>7000</v>
      </c>
      <c r="E37" s="7">
        <f>SUM(E38:E39)</f>
        <v>200</v>
      </c>
      <c r="F37" s="7">
        <f>SUM(F38:F39)</f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>SUM(Q38:Q39)</f>
        <v>200</v>
      </c>
    </row>
    <row r="38" spans="1:17" s="1" customFormat="1" ht="15" customHeight="1">
      <c r="A38" s="17"/>
      <c r="B38" s="5" t="s">
        <v>31</v>
      </c>
      <c r="C38" s="6">
        <v>41500004</v>
      </c>
      <c r="D38" s="7">
        <v>1000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>
        <f t="shared" si="4"/>
        <v>0</v>
      </c>
    </row>
    <row r="39" spans="1:17" s="1" customFormat="1" ht="15" customHeight="1">
      <c r="A39" s="20"/>
      <c r="B39" s="5" t="s">
        <v>32</v>
      </c>
      <c r="C39" s="6">
        <v>41599999</v>
      </c>
      <c r="D39" s="7">
        <v>6000</v>
      </c>
      <c r="E39" s="18">
        <v>200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>
        <f t="shared" si="4"/>
        <v>200</v>
      </c>
    </row>
    <row r="40" spans="1:17" s="1" customFormat="1" ht="21.75">
      <c r="A40" s="5" t="s">
        <v>33</v>
      </c>
      <c r="B40" s="5"/>
      <c r="C40" s="6">
        <v>41600000</v>
      </c>
      <c r="D40" s="7">
        <f>SUM(D41:D41)</f>
        <v>1000</v>
      </c>
      <c r="E40" s="7">
        <f aca="true" t="shared" si="8" ref="E40:P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  <c r="K40" s="7">
        <f t="shared" si="8"/>
        <v>0</v>
      </c>
      <c r="L40" s="7">
        <f t="shared" si="8"/>
        <v>0</v>
      </c>
      <c r="M40" s="7">
        <f t="shared" si="8"/>
        <v>0</v>
      </c>
      <c r="N40" s="7">
        <f t="shared" si="8"/>
        <v>0</v>
      </c>
      <c r="O40" s="7">
        <f t="shared" si="8"/>
        <v>0</v>
      </c>
      <c r="P40" s="7">
        <f t="shared" si="8"/>
        <v>0</v>
      </c>
      <c r="Q40" s="7">
        <f>SUM(Q41:Q41)</f>
        <v>0</v>
      </c>
    </row>
    <row r="41" spans="1:17" s="1" customFormat="1" ht="15.75" customHeight="1">
      <c r="A41" s="5"/>
      <c r="B41" s="5" t="s">
        <v>34</v>
      </c>
      <c r="C41" s="6">
        <v>41600001</v>
      </c>
      <c r="D41" s="7">
        <v>1000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>
        <f t="shared" si="4"/>
        <v>0</v>
      </c>
    </row>
    <row r="42" spans="1:17" s="1" customFormat="1" ht="21.75">
      <c r="A42" s="32" t="s">
        <v>65</v>
      </c>
      <c r="B42" s="33"/>
      <c r="C42" s="2"/>
      <c r="D42" s="3">
        <f aca="true" t="shared" si="9" ref="D42:Q42">+D43</f>
        <v>15080700</v>
      </c>
      <c r="E42" s="3">
        <f t="shared" si="9"/>
        <v>869410.43</v>
      </c>
      <c r="F42" s="3">
        <f t="shared" si="9"/>
        <v>1239060.4000000004</v>
      </c>
      <c r="G42" s="3">
        <f t="shared" si="9"/>
        <v>1684859.6200000003</v>
      </c>
      <c r="H42" s="3">
        <f t="shared" si="9"/>
        <v>1191222.8900000001</v>
      </c>
      <c r="I42" s="3">
        <f t="shared" si="9"/>
        <v>1167795.3299999998</v>
      </c>
      <c r="J42" s="3">
        <f t="shared" si="9"/>
        <v>1206863.4</v>
      </c>
      <c r="K42" s="3">
        <f t="shared" si="9"/>
        <v>1243101.9400000002</v>
      </c>
      <c r="L42" s="3">
        <f t="shared" si="9"/>
        <v>1035327.6399999999</v>
      </c>
      <c r="M42" s="3">
        <f t="shared" si="9"/>
        <v>907551.45</v>
      </c>
      <c r="N42" s="3">
        <f t="shared" si="9"/>
        <v>732972.2300000001</v>
      </c>
      <c r="O42" s="3">
        <f t="shared" si="9"/>
        <v>0</v>
      </c>
      <c r="P42" s="3">
        <f t="shared" si="9"/>
        <v>0</v>
      </c>
      <c r="Q42" s="3">
        <f t="shared" si="9"/>
        <v>11278165.33</v>
      </c>
    </row>
    <row r="43" spans="1:17" s="1" customFormat="1" ht="21.75">
      <c r="A43" s="5" t="s">
        <v>35</v>
      </c>
      <c r="B43" s="5"/>
      <c r="C43" s="6">
        <v>42100000</v>
      </c>
      <c r="D43" s="7">
        <f aca="true" t="shared" si="10" ref="D43:Q43">SUM(D44:D54)</f>
        <v>15080700</v>
      </c>
      <c r="E43" s="7">
        <f t="shared" si="10"/>
        <v>869410.43</v>
      </c>
      <c r="F43" s="7">
        <f t="shared" si="10"/>
        <v>1239060.4000000004</v>
      </c>
      <c r="G43" s="7">
        <f t="shared" si="10"/>
        <v>1684859.6200000003</v>
      </c>
      <c r="H43" s="7">
        <f t="shared" si="10"/>
        <v>1191222.8900000001</v>
      </c>
      <c r="I43" s="7">
        <f t="shared" si="10"/>
        <v>1167795.3299999998</v>
      </c>
      <c r="J43" s="7">
        <f t="shared" si="10"/>
        <v>1206863.4</v>
      </c>
      <c r="K43" s="7">
        <f t="shared" si="10"/>
        <v>1243101.9400000002</v>
      </c>
      <c r="L43" s="7">
        <f t="shared" si="10"/>
        <v>1035327.6399999999</v>
      </c>
      <c r="M43" s="7">
        <f t="shared" si="10"/>
        <v>907551.45</v>
      </c>
      <c r="N43" s="7">
        <f t="shared" si="10"/>
        <v>732972.2300000001</v>
      </c>
      <c r="O43" s="7">
        <f t="shared" si="10"/>
        <v>0</v>
      </c>
      <c r="P43" s="7">
        <f t="shared" si="10"/>
        <v>0</v>
      </c>
      <c r="Q43" s="7">
        <f t="shared" si="10"/>
        <v>11278165.33</v>
      </c>
    </row>
    <row r="44" spans="1:17" s="1" customFormat="1" ht="15" customHeight="1">
      <c r="A44" s="17"/>
      <c r="B44" s="5" t="s">
        <v>36</v>
      </c>
      <c r="C44" s="6">
        <v>42100002</v>
      </c>
      <c r="D44" s="7">
        <v>8500000</v>
      </c>
      <c r="E44" s="18">
        <v>637476.38</v>
      </c>
      <c r="F44" s="18">
        <v>622775.2</v>
      </c>
      <c r="G44" s="18">
        <v>595872.46</v>
      </c>
      <c r="H44" s="18">
        <v>638869.13</v>
      </c>
      <c r="I44" s="18">
        <v>663989.8</v>
      </c>
      <c r="J44" s="18">
        <v>698389.82</v>
      </c>
      <c r="K44" s="18">
        <v>727426.56</v>
      </c>
      <c r="L44" s="18">
        <v>625175.95</v>
      </c>
      <c r="M44" s="18">
        <v>609280.6</v>
      </c>
      <c r="N44" s="18">
        <v>246478.62</v>
      </c>
      <c r="O44" s="18"/>
      <c r="P44" s="18"/>
      <c r="Q44" s="18">
        <f aca="true" t="shared" si="11" ref="Q44:Q73">SUM(E44:P44)</f>
        <v>6065734.52</v>
      </c>
    </row>
    <row r="45" spans="1:17" s="1" customFormat="1" ht="15" customHeight="1">
      <c r="A45" s="19"/>
      <c r="B45" s="5" t="s">
        <v>37</v>
      </c>
      <c r="C45" s="6">
        <v>42100004</v>
      </c>
      <c r="D45" s="7">
        <v>1800000</v>
      </c>
      <c r="E45" s="18"/>
      <c r="F45" s="18">
        <v>124889.55</v>
      </c>
      <c r="G45" s="18">
        <v>323260.85</v>
      </c>
      <c r="H45" s="18">
        <v>166751.83</v>
      </c>
      <c r="I45" s="18">
        <v>159884.43</v>
      </c>
      <c r="J45" s="18">
        <v>94957.73</v>
      </c>
      <c r="K45" s="18">
        <v>152264.31</v>
      </c>
      <c r="L45" s="18">
        <v>115750.25</v>
      </c>
      <c r="M45" s="18">
        <v>72465.99</v>
      </c>
      <c r="N45" s="18">
        <v>153995.21</v>
      </c>
      <c r="O45" s="18"/>
      <c r="P45" s="18"/>
      <c r="Q45" s="18">
        <f t="shared" si="11"/>
        <v>1364220.15</v>
      </c>
    </row>
    <row r="46" spans="1:17" s="1" customFormat="1" ht="15" customHeight="1">
      <c r="A46" s="19"/>
      <c r="B46" s="5" t="s">
        <v>38</v>
      </c>
      <c r="C46" s="6">
        <v>42100005</v>
      </c>
      <c r="D46" s="7">
        <v>250000</v>
      </c>
      <c r="E46" s="18">
        <v>10586.05</v>
      </c>
      <c r="F46" s="18">
        <v>6682.43</v>
      </c>
      <c r="G46" s="18">
        <v>6519.99</v>
      </c>
      <c r="H46" s="18">
        <v>10523.8</v>
      </c>
      <c r="I46" s="18">
        <v>17222</v>
      </c>
      <c r="J46" s="18">
        <v>9324.79</v>
      </c>
      <c r="K46" s="18">
        <v>10650.58</v>
      </c>
      <c r="L46" s="18">
        <v>6510.45</v>
      </c>
      <c r="M46" s="18">
        <v>6509.05</v>
      </c>
      <c r="N46" s="18">
        <v>8858.76</v>
      </c>
      <c r="O46" s="18"/>
      <c r="P46" s="18"/>
      <c r="Q46" s="18">
        <f t="shared" si="11"/>
        <v>93387.9</v>
      </c>
    </row>
    <row r="47" spans="1:17" s="1" customFormat="1" ht="15" customHeight="1">
      <c r="A47" s="19"/>
      <c r="B47" s="5" t="s">
        <v>39</v>
      </c>
      <c r="C47" s="6">
        <v>42100007</v>
      </c>
      <c r="D47" s="7">
        <v>3000000</v>
      </c>
      <c r="E47" s="18"/>
      <c r="F47" s="18">
        <v>267270.18</v>
      </c>
      <c r="G47" s="18">
        <v>584439.28</v>
      </c>
      <c r="H47" s="18">
        <v>256569.93</v>
      </c>
      <c r="I47" s="18">
        <v>290608.41</v>
      </c>
      <c r="J47" s="18">
        <v>247330.03</v>
      </c>
      <c r="K47" s="18">
        <v>270502.5</v>
      </c>
      <c r="L47" s="18">
        <v>180624.41</v>
      </c>
      <c r="M47" s="18">
        <v>122127.11</v>
      </c>
      <c r="N47" s="18">
        <v>177054.19</v>
      </c>
      <c r="O47" s="18"/>
      <c r="P47" s="18"/>
      <c r="Q47" s="18">
        <f t="shared" si="11"/>
        <v>2396526.0399999996</v>
      </c>
    </row>
    <row r="48" spans="1:17" s="1" customFormat="1" ht="15" customHeight="1">
      <c r="A48" s="19"/>
      <c r="B48" s="5" t="s">
        <v>40</v>
      </c>
      <c r="C48" s="6">
        <v>42100001</v>
      </c>
      <c r="D48" s="7">
        <v>450000</v>
      </c>
      <c r="E48" s="18"/>
      <c r="F48" s="18">
        <v>94456.85</v>
      </c>
      <c r="G48" s="18">
        <v>37865.85</v>
      </c>
      <c r="H48" s="18">
        <v>36040.56</v>
      </c>
      <c r="I48" s="18">
        <v>5612.69</v>
      </c>
      <c r="J48" s="18">
        <v>84737.5</v>
      </c>
      <c r="K48" s="18">
        <v>53601.28</v>
      </c>
      <c r="L48" s="18">
        <v>40050.58</v>
      </c>
      <c r="M48" s="18">
        <v>34724.74</v>
      </c>
      <c r="N48" s="18">
        <v>49437.06</v>
      </c>
      <c r="O48" s="18"/>
      <c r="P48" s="18"/>
      <c r="Q48" s="18">
        <f t="shared" si="11"/>
        <v>436527.11</v>
      </c>
    </row>
    <row r="49" spans="1:17" s="1" customFormat="1" ht="15" customHeight="1">
      <c r="A49" s="19"/>
      <c r="B49" s="5" t="s">
        <v>92</v>
      </c>
      <c r="C49" s="31">
        <v>42100008</v>
      </c>
      <c r="D49" s="7">
        <v>100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s="1" customFormat="1" ht="15" customHeight="1">
      <c r="A50" s="19"/>
      <c r="B50" s="5" t="s">
        <v>41</v>
      </c>
      <c r="C50" s="6">
        <v>42100011</v>
      </c>
      <c r="D50" s="7">
        <v>100</v>
      </c>
      <c r="E50" s="18"/>
      <c r="F50" s="18"/>
      <c r="G50" s="18"/>
      <c r="H50" s="18"/>
      <c r="I50" s="18"/>
      <c r="J50" s="18"/>
      <c r="K50" s="18"/>
      <c r="L50" s="18"/>
      <c r="M50" s="18"/>
      <c r="N50" s="18">
        <v>2002</v>
      </c>
      <c r="O50" s="18"/>
      <c r="P50" s="18"/>
      <c r="Q50" s="18">
        <f t="shared" si="11"/>
        <v>2002</v>
      </c>
    </row>
    <row r="51" spans="1:17" s="1" customFormat="1" ht="15" customHeight="1">
      <c r="A51" s="19"/>
      <c r="B51" s="5" t="s">
        <v>42</v>
      </c>
      <c r="C51" s="6">
        <v>42100012</v>
      </c>
      <c r="D51" s="7">
        <v>50000</v>
      </c>
      <c r="E51" s="18"/>
      <c r="F51" s="18"/>
      <c r="G51" s="18">
        <v>11823.09</v>
      </c>
      <c r="H51" s="18"/>
      <c r="I51" s="18"/>
      <c r="J51" s="18">
        <v>10183.53</v>
      </c>
      <c r="K51" s="18"/>
      <c r="L51" s="18"/>
      <c r="M51" s="18">
        <v>10282.96</v>
      </c>
      <c r="N51" s="18"/>
      <c r="O51" s="18"/>
      <c r="P51" s="18"/>
      <c r="Q51" s="18">
        <f t="shared" si="11"/>
        <v>32289.58</v>
      </c>
    </row>
    <row r="52" spans="1:17" s="1" customFormat="1" ht="15" customHeight="1">
      <c r="A52" s="19"/>
      <c r="B52" s="5" t="s">
        <v>43</v>
      </c>
      <c r="C52" s="6">
        <v>42100013</v>
      </c>
      <c r="D52" s="7">
        <v>30000</v>
      </c>
      <c r="E52" s="18"/>
      <c r="F52" s="18">
        <v>7518.09</v>
      </c>
      <c r="G52" s="18"/>
      <c r="H52" s="18">
        <v>6188.54</v>
      </c>
      <c r="I52" s="18"/>
      <c r="J52" s="18"/>
      <c r="K52" s="18">
        <v>6870.71</v>
      </c>
      <c r="L52" s="18"/>
      <c r="M52" s="18"/>
      <c r="N52" s="18">
        <v>4999.39</v>
      </c>
      <c r="O52" s="18"/>
      <c r="P52" s="18"/>
      <c r="Q52" s="18">
        <f t="shared" si="11"/>
        <v>25576.73</v>
      </c>
    </row>
    <row r="53" spans="1:17" s="1" customFormat="1" ht="15" customHeight="1">
      <c r="A53" s="19"/>
      <c r="B53" s="5" t="s">
        <v>44</v>
      </c>
      <c r="C53" s="6">
        <v>42100015</v>
      </c>
      <c r="D53" s="7">
        <v>1000000</v>
      </c>
      <c r="E53" s="18">
        <v>221348</v>
      </c>
      <c r="F53" s="18">
        <v>115439</v>
      </c>
      <c r="G53" s="18">
        <v>125049</v>
      </c>
      <c r="H53" s="18">
        <v>75959</v>
      </c>
      <c r="I53" s="18">
        <v>30478</v>
      </c>
      <c r="J53" s="18">
        <v>61940</v>
      </c>
      <c r="K53" s="18">
        <v>21786</v>
      </c>
      <c r="L53" s="18">
        <v>67022</v>
      </c>
      <c r="M53" s="18">
        <v>52161</v>
      </c>
      <c r="N53" s="18">
        <v>90147</v>
      </c>
      <c r="O53" s="18"/>
      <c r="P53" s="18"/>
      <c r="Q53" s="18">
        <f t="shared" si="11"/>
        <v>861329</v>
      </c>
    </row>
    <row r="54" spans="1:17" s="1" customFormat="1" ht="15" customHeight="1">
      <c r="A54" s="20"/>
      <c r="B54" s="5" t="s">
        <v>45</v>
      </c>
      <c r="C54" s="6">
        <v>42199999</v>
      </c>
      <c r="D54" s="7">
        <v>500</v>
      </c>
      <c r="E54" s="18"/>
      <c r="F54" s="18">
        <v>29.1</v>
      </c>
      <c r="G54" s="18">
        <v>29.1</v>
      </c>
      <c r="H54" s="18">
        <v>320.1</v>
      </c>
      <c r="I54" s="18"/>
      <c r="J54" s="18"/>
      <c r="K54" s="18"/>
      <c r="L54" s="18">
        <v>194</v>
      </c>
      <c r="M54" s="18"/>
      <c r="N54" s="18"/>
      <c r="O54" s="18"/>
      <c r="P54" s="18"/>
      <c r="Q54" s="18">
        <f t="shared" si="11"/>
        <v>572.3</v>
      </c>
    </row>
    <row r="55" spans="1:17" s="1" customFormat="1" ht="15" customHeight="1">
      <c r="A55" s="8" t="s">
        <v>46</v>
      </c>
      <c r="B55" s="8"/>
      <c r="C55" s="9">
        <v>43000000</v>
      </c>
      <c r="D55" s="10">
        <f aca="true" t="shared" si="12" ref="D55:J55">+D56+D57</f>
        <v>11014920</v>
      </c>
      <c r="E55" s="10">
        <f t="shared" si="12"/>
        <v>2746550.4299999997</v>
      </c>
      <c r="F55" s="10">
        <f t="shared" si="12"/>
        <v>355128</v>
      </c>
      <c r="G55" s="10">
        <f t="shared" si="12"/>
        <v>0</v>
      </c>
      <c r="H55" s="10">
        <f t="shared" si="12"/>
        <v>812337</v>
      </c>
      <c r="I55" s="10">
        <f>+I56+I57</f>
        <v>461600</v>
      </c>
      <c r="J55" s="10">
        <f t="shared" si="12"/>
        <v>456200</v>
      </c>
      <c r="K55" s="10">
        <f aca="true" t="shared" si="13" ref="K55:Q55">+K56+K57</f>
        <v>2374932.5700000003</v>
      </c>
      <c r="L55" s="10">
        <f t="shared" si="13"/>
        <v>671353</v>
      </c>
      <c r="M55" s="10">
        <f t="shared" si="13"/>
        <v>459200</v>
      </c>
      <c r="N55" s="10">
        <f t="shared" si="13"/>
        <v>832644</v>
      </c>
      <c r="O55" s="10">
        <f t="shared" si="13"/>
        <v>0</v>
      </c>
      <c r="P55" s="10">
        <f>+P56+P57</f>
        <v>0</v>
      </c>
      <c r="Q55" s="10">
        <f t="shared" si="13"/>
        <v>9169945</v>
      </c>
    </row>
    <row r="56" spans="1:17" s="1" customFormat="1" ht="21.75">
      <c r="A56" s="5"/>
      <c r="B56" s="5" t="s">
        <v>46</v>
      </c>
      <c r="C56" s="6">
        <v>43100001</v>
      </c>
      <c r="D56" s="7">
        <v>2997772</v>
      </c>
      <c r="E56" s="18">
        <v>1378850.43</v>
      </c>
      <c r="F56" s="18"/>
      <c r="G56" s="18"/>
      <c r="H56" s="18"/>
      <c r="I56" s="18"/>
      <c r="J56" s="18"/>
      <c r="K56" s="18">
        <v>1530205.57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f t="shared" si="11"/>
        <v>2909056</v>
      </c>
    </row>
    <row r="57" spans="1:17" s="1" customFormat="1" ht="21.75">
      <c r="A57" s="5" t="s">
        <v>47</v>
      </c>
      <c r="B57" s="5"/>
      <c r="C57" s="6">
        <v>43100002</v>
      </c>
      <c r="D57" s="7">
        <f>SUM(D58:D74)</f>
        <v>8017148</v>
      </c>
      <c r="E57" s="7">
        <f>SUM(E58:E74)</f>
        <v>1367700</v>
      </c>
      <c r="F57" s="7">
        <f>SUM(F58:F74)</f>
        <v>355128</v>
      </c>
      <c r="G57" s="7">
        <f>SUM(G58:G74)</f>
        <v>0</v>
      </c>
      <c r="H57" s="7">
        <f>SUM(H58:H74)</f>
        <v>812337</v>
      </c>
      <c r="I57" s="7">
        <f aca="true" t="shared" si="14" ref="I57:Q57">SUM(I58:I73)</f>
        <v>461600</v>
      </c>
      <c r="J57" s="7">
        <f t="shared" si="14"/>
        <v>456200</v>
      </c>
      <c r="K57" s="7">
        <f t="shared" si="14"/>
        <v>844727</v>
      </c>
      <c r="L57" s="7">
        <f t="shared" si="14"/>
        <v>671353</v>
      </c>
      <c r="M57" s="7">
        <f t="shared" si="14"/>
        <v>459200</v>
      </c>
      <c r="N57" s="7">
        <f>SUM(N58:N73)</f>
        <v>832644</v>
      </c>
      <c r="O57" s="7">
        <f>SUM(O58:O73)</f>
        <v>0</v>
      </c>
      <c r="P57" s="7">
        <f>SUM(P58:P73)</f>
        <v>0</v>
      </c>
      <c r="Q57" s="7">
        <f t="shared" si="14"/>
        <v>6260889</v>
      </c>
    </row>
    <row r="58" spans="1:17" s="1" customFormat="1" ht="21.75" outlineLevel="1">
      <c r="A58" s="17"/>
      <c r="B58" s="5" t="s">
        <v>48</v>
      </c>
      <c r="C58" s="6"/>
      <c r="D58" s="7">
        <v>5500000</v>
      </c>
      <c r="E58" s="18">
        <v>1218300</v>
      </c>
      <c r="F58" s="18"/>
      <c r="G58" s="18"/>
      <c r="H58" s="18">
        <v>403400</v>
      </c>
      <c r="I58" s="18">
        <v>411200</v>
      </c>
      <c r="J58" s="18">
        <v>405600</v>
      </c>
      <c r="K58" s="18">
        <v>406600</v>
      </c>
      <c r="L58" s="18">
        <v>407400</v>
      </c>
      <c r="M58" s="18">
        <v>406600</v>
      </c>
      <c r="N58" s="18">
        <v>407700</v>
      </c>
      <c r="O58" s="18"/>
      <c r="P58" s="18"/>
      <c r="Q58" s="18">
        <f t="shared" si="11"/>
        <v>4066800</v>
      </c>
    </row>
    <row r="59" spans="1:17" s="1" customFormat="1" ht="21.75" outlineLevel="1">
      <c r="A59" s="19"/>
      <c r="B59" s="5" t="s">
        <v>49</v>
      </c>
      <c r="C59" s="6"/>
      <c r="D59" s="7">
        <v>720000</v>
      </c>
      <c r="E59" s="18">
        <v>146400</v>
      </c>
      <c r="F59" s="18"/>
      <c r="G59" s="18"/>
      <c r="H59" s="18">
        <v>50400</v>
      </c>
      <c r="I59" s="18">
        <v>50400</v>
      </c>
      <c r="J59" s="18">
        <v>49600</v>
      </c>
      <c r="K59" s="18">
        <v>49600</v>
      </c>
      <c r="L59" s="18">
        <v>49600</v>
      </c>
      <c r="M59" s="18">
        <v>49600</v>
      </c>
      <c r="N59" s="18">
        <v>50400</v>
      </c>
      <c r="O59" s="18"/>
      <c r="P59" s="18"/>
      <c r="Q59" s="18">
        <f t="shared" si="11"/>
        <v>496000</v>
      </c>
    </row>
    <row r="60" spans="1:17" s="1" customFormat="1" ht="21.75" outlineLevel="1">
      <c r="A60" s="19"/>
      <c r="B60" s="5" t="s">
        <v>50</v>
      </c>
      <c r="C60" s="6"/>
      <c r="D60" s="7">
        <v>12000</v>
      </c>
      <c r="E60" s="18">
        <v>3000</v>
      </c>
      <c r="F60" s="18"/>
      <c r="G60" s="18"/>
      <c r="H60" s="18">
        <v>2000</v>
      </c>
      <c r="I60" s="18"/>
      <c r="J60" s="18">
        <v>1000</v>
      </c>
      <c r="K60" s="18">
        <v>3000</v>
      </c>
      <c r="L60" s="18"/>
      <c r="M60" s="18">
        <v>3000</v>
      </c>
      <c r="N60" s="18"/>
      <c r="O60" s="18"/>
      <c r="P60" s="18"/>
      <c r="Q60" s="18">
        <f t="shared" si="11"/>
        <v>12000</v>
      </c>
    </row>
    <row r="61" spans="1:17" s="1" customFormat="1" ht="21.75" outlineLevel="1">
      <c r="A61" s="19"/>
      <c r="B61" s="5" t="s">
        <v>51</v>
      </c>
      <c r="C61" s="6"/>
      <c r="D61" s="7">
        <v>0</v>
      </c>
      <c r="E61" s="18"/>
      <c r="F61" s="18"/>
      <c r="G61" s="18"/>
      <c r="H61" s="18">
        <v>16214</v>
      </c>
      <c r="I61" s="18"/>
      <c r="J61" s="18"/>
      <c r="K61" s="18">
        <v>11976</v>
      </c>
      <c r="L61" s="18"/>
      <c r="M61" s="18"/>
      <c r="N61" s="18">
        <v>11976</v>
      </c>
      <c r="O61" s="18"/>
      <c r="P61" s="18"/>
      <c r="Q61" s="18">
        <f t="shared" si="11"/>
        <v>40166</v>
      </c>
    </row>
    <row r="62" spans="1:17" s="1" customFormat="1" ht="21.75" outlineLevel="1">
      <c r="A62" s="19"/>
      <c r="B62" s="5" t="s">
        <v>52</v>
      </c>
      <c r="C62" s="6"/>
      <c r="D62" s="7">
        <v>300000</v>
      </c>
      <c r="E62" s="18"/>
      <c r="F62" s="18">
        <v>72888</v>
      </c>
      <c r="G62" s="18"/>
      <c r="H62" s="18">
        <f>84297-16214</f>
        <v>68083</v>
      </c>
      <c r="I62" s="18"/>
      <c r="J62" s="18"/>
      <c r="K62" s="18">
        <v>65091</v>
      </c>
      <c r="L62" s="18"/>
      <c r="M62" s="18"/>
      <c r="N62" s="18">
        <v>66108</v>
      </c>
      <c r="O62" s="18"/>
      <c r="P62" s="18"/>
      <c r="Q62" s="18">
        <f t="shared" si="11"/>
        <v>272170</v>
      </c>
    </row>
    <row r="63" spans="1:17" s="1" customFormat="1" ht="21.75" outlineLevel="1">
      <c r="A63" s="19"/>
      <c r="B63" s="5" t="s">
        <v>53</v>
      </c>
      <c r="C63" s="6"/>
      <c r="D63" s="7">
        <v>500000</v>
      </c>
      <c r="E63" s="18"/>
      <c r="F63" s="18">
        <v>154280</v>
      </c>
      <c r="G63" s="18"/>
      <c r="H63" s="18">
        <v>142720</v>
      </c>
      <c r="I63" s="18"/>
      <c r="J63" s="18"/>
      <c r="K63" s="18">
        <v>138000</v>
      </c>
      <c r="L63" s="18"/>
      <c r="M63" s="18"/>
      <c r="N63" s="18">
        <v>138000</v>
      </c>
      <c r="O63" s="18"/>
      <c r="P63" s="18"/>
      <c r="Q63" s="18">
        <f t="shared" si="11"/>
        <v>573000</v>
      </c>
    </row>
    <row r="64" spans="1:17" s="1" customFormat="1" ht="21.75" outlineLevel="1">
      <c r="A64" s="19"/>
      <c r="B64" s="5" t="s">
        <v>54</v>
      </c>
      <c r="C64" s="6"/>
      <c r="D64" s="7">
        <v>147000</v>
      </c>
      <c r="E64" s="18"/>
      <c r="F64" s="18"/>
      <c r="G64" s="18"/>
      <c r="H64" s="18">
        <v>41500</v>
      </c>
      <c r="I64" s="18"/>
      <c r="J64" s="18"/>
      <c r="K64" s="18">
        <v>30000</v>
      </c>
      <c r="L64" s="18"/>
      <c r="M64" s="18"/>
      <c r="N64" s="18">
        <v>15000</v>
      </c>
      <c r="O64" s="18"/>
      <c r="P64" s="18"/>
      <c r="Q64" s="18">
        <f t="shared" si="11"/>
        <v>86500</v>
      </c>
    </row>
    <row r="65" spans="1:17" s="1" customFormat="1" ht="21.75" outlineLevel="1">
      <c r="A65" s="19"/>
      <c r="B65" s="5" t="s">
        <v>55</v>
      </c>
      <c r="C65" s="6"/>
      <c r="D65" s="7">
        <v>51000</v>
      </c>
      <c r="E65" s="18"/>
      <c r="F65" s="18">
        <v>18900</v>
      </c>
      <c r="G65" s="18"/>
      <c r="H65" s="18"/>
      <c r="I65" s="18"/>
      <c r="J65" s="18"/>
      <c r="K65" s="18">
        <v>16800</v>
      </c>
      <c r="L65" s="18"/>
      <c r="M65" s="18"/>
      <c r="N65" s="18">
        <v>6800</v>
      </c>
      <c r="O65" s="18"/>
      <c r="P65" s="18"/>
      <c r="Q65" s="18">
        <f t="shared" si="11"/>
        <v>42500</v>
      </c>
    </row>
    <row r="66" spans="1:17" s="1" customFormat="1" ht="21.75" outlineLevel="1">
      <c r="A66" s="19"/>
      <c r="B66" s="5" t="s">
        <v>56</v>
      </c>
      <c r="C66" s="6"/>
      <c r="D66" s="7">
        <v>6000</v>
      </c>
      <c r="E66" s="18"/>
      <c r="F66" s="18"/>
      <c r="G66" s="18"/>
      <c r="H66" s="18"/>
      <c r="I66" s="18"/>
      <c r="J66" s="18"/>
      <c r="K66" s="18">
        <v>1120</v>
      </c>
      <c r="L66" s="18"/>
      <c r="M66" s="18"/>
      <c r="N66" s="18"/>
      <c r="O66" s="18"/>
      <c r="P66" s="18"/>
      <c r="Q66" s="18">
        <f t="shared" si="11"/>
        <v>1120</v>
      </c>
    </row>
    <row r="67" spans="1:17" s="1" customFormat="1" ht="21.75" outlineLevel="1">
      <c r="A67" s="19"/>
      <c r="B67" s="5" t="s">
        <v>57</v>
      </c>
      <c r="C67" s="6"/>
      <c r="D67" s="7">
        <v>6000</v>
      </c>
      <c r="E67" s="18"/>
      <c r="F67" s="18"/>
      <c r="G67" s="18"/>
      <c r="H67" s="18"/>
      <c r="I67" s="18"/>
      <c r="J67" s="18"/>
      <c r="K67" s="18">
        <v>1120</v>
      </c>
      <c r="L67" s="18"/>
      <c r="M67" s="18"/>
      <c r="N67" s="18"/>
      <c r="O67" s="18"/>
      <c r="P67" s="18"/>
      <c r="Q67" s="18">
        <f t="shared" si="11"/>
        <v>1120</v>
      </c>
    </row>
    <row r="68" spans="1:17" s="1" customFormat="1" ht="21.75" outlineLevel="1">
      <c r="A68" s="19"/>
      <c r="B68" s="5" t="s">
        <v>58</v>
      </c>
      <c r="C68" s="6"/>
      <c r="D68" s="7">
        <v>9000</v>
      </c>
      <c r="E68" s="18"/>
      <c r="F68" s="18"/>
      <c r="G68" s="18"/>
      <c r="H68" s="18"/>
      <c r="I68" s="18"/>
      <c r="J68" s="18"/>
      <c r="K68" s="18">
        <v>1750</v>
      </c>
      <c r="L68" s="18"/>
      <c r="M68" s="18"/>
      <c r="N68" s="18"/>
      <c r="O68" s="18"/>
      <c r="P68" s="18"/>
      <c r="Q68" s="18">
        <f t="shared" si="11"/>
        <v>1750</v>
      </c>
    </row>
    <row r="69" spans="1:17" s="1" customFormat="1" ht="21.75" outlineLevel="1">
      <c r="A69" s="19"/>
      <c r="B69" s="5" t="s">
        <v>59</v>
      </c>
      <c r="C69" s="6"/>
      <c r="D69" s="7">
        <v>12900</v>
      </c>
      <c r="E69" s="18"/>
      <c r="F69" s="18"/>
      <c r="G69" s="18"/>
      <c r="H69" s="18"/>
      <c r="I69" s="18"/>
      <c r="J69" s="18"/>
      <c r="K69" s="18">
        <v>2450</v>
      </c>
      <c r="L69" s="18"/>
      <c r="M69" s="18"/>
      <c r="N69" s="18"/>
      <c r="O69" s="18"/>
      <c r="P69" s="18"/>
      <c r="Q69" s="18">
        <f t="shared" si="11"/>
        <v>2450</v>
      </c>
    </row>
    <row r="70" spans="1:17" s="1" customFormat="1" ht="21.75" outlineLevel="1">
      <c r="A70" s="19"/>
      <c r="B70" s="5" t="s">
        <v>60</v>
      </c>
      <c r="C70" s="6"/>
      <c r="D70" s="7">
        <v>523248</v>
      </c>
      <c r="E70" s="18"/>
      <c r="F70" s="18">
        <v>109060</v>
      </c>
      <c r="G70" s="18"/>
      <c r="H70" s="18">
        <v>88020</v>
      </c>
      <c r="I70" s="18"/>
      <c r="J70" s="18"/>
      <c r="K70" s="18">
        <v>117220</v>
      </c>
      <c r="L70" s="18"/>
      <c r="M70" s="18"/>
      <c r="N70" s="18">
        <v>136660</v>
      </c>
      <c r="O70" s="18"/>
      <c r="P70" s="18"/>
      <c r="Q70" s="18">
        <f t="shared" si="11"/>
        <v>450960</v>
      </c>
    </row>
    <row r="71" spans="1:17" s="1" customFormat="1" ht="21.75" outlineLevel="1">
      <c r="A71" s="19"/>
      <c r="B71" s="5" t="s">
        <v>61</v>
      </c>
      <c r="C71" s="6"/>
      <c r="D71" s="7">
        <v>180000</v>
      </c>
      <c r="E71" s="18"/>
      <c r="F71" s="18"/>
      <c r="G71" s="18"/>
      <c r="H71" s="18"/>
      <c r="I71" s="18"/>
      <c r="J71" s="18"/>
      <c r="K71" s="18"/>
      <c r="L71" s="18">
        <v>180000</v>
      </c>
      <c r="M71" s="18"/>
      <c r="N71" s="18"/>
      <c r="O71" s="18"/>
      <c r="P71" s="18"/>
      <c r="Q71" s="18">
        <f t="shared" si="11"/>
        <v>180000</v>
      </c>
    </row>
    <row r="72" spans="1:17" s="1" customFormat="1" ht="21.75" outlineLevel="1">
      <c r="A72" s="19"/>
      <c r="B72" s="5" t="s">
        <v>62</v>
      </c>
      <c r="C72" s="6"/>
      <c r="D72" s="7">
        <v>50000</v>
      </c>
      <c r="E72" s="18"/>
      <c r="F72" s="18"/>
      <c r="G72" s="18"/>
      <c r="H72" s="18"/>
      <c r="I72" s="18"/>
      <c r="J72" s="18"/>
      <c r="K72" s="18"/>
      <c r="L72" s="18">
        <v>31230</v>
      </c>
      <c r="M72" s="18"/>
      <c r="N72" s="18"/>
      <c r="O72" s="18"/>
      <c r="P72" s="18"/>
      <c r="Q72" s="18">
        <f t="shared" si="11"/>
        <v>31230</v>
      </c>
    </row>
    <row r="73" spans="1:17" s="1" customFormat="1" ht="21.75" outlineLevel="1">
      <c r="A73" s="20"/>
      <c r="B73" s="5" t="s">
        <v>84</v>
      </c>
      <c r="C73" s="6"/>
      <c r="D73" s="7"/>
      <c r="E73" s="18"/>
      <c r="F73" s="18"/>
      <c r="G73" s="18"/>
      <c r="H73" s="18"/>
      <c r="I73" s="18"/>
      <c r="J73" s="18"/>
      <c r="K73" s="18"/>
      <c r="L73" s="18">
        <v>3123</v>
      </c>
      <c r="M73" s="18"/>
      <c r="N73" s="18"/>
      <c r="O73" s="18"/>
      <c r="P73" s="18"/>
      <c r="Q73" s="18">
        <f t="shared" si="11"/>
        <v>3123</v>
      </c>
    </row>
    <row r="74" spans="1:17" s="1" customFormat="1" ht="21.75" outlineLevel="1">
      <c r="A74" s="11" t="s">
        <v>85</v>
      </c>
      <c r="B74" s="8"/>
      <c r="C74" s="9"/>
      <c r="D74" s="10"/>
      <c r="E74" s="3"/>
      <c r="F74" s="3"/>
      <c r="G74" s="3"/>
      <c r="H74" s="3"/>
      <c r="I74" s="3"/>
      <c r="J74" s="3">
        <v>14454</v>
      </c>
      <c r="K74" s="3"/>
      <c r="L74" s="3"/>
      <c r="M74" s="3"/>
      <c r="N74" s="3"/>
      <c r="O74" s="3"/>
      <c r="P74" s="3"/>
      <c r="Q74" s="3">
        <f>SUM(E74:L74)</f>
        <v>14454</v>
      </c>
    </row>
    <row r="75" spans="1:19" s="1" customFormat="1" ht="21.75">
      <c r="A75" s="38" t="s">
        <v>66</v>
      </c>
      <c r="B75" s="38"/>
      <c r="C75" s="12"/>
      <c r="D75" s="4">
        <f aca="true" t="shared" si="15" ref="D75:I75">SUM(D76:D87)</f>
        <v>28079320</v>
      </c>
      <c r="E75" s="4">
        <f t="shared" si="15"/>
        <v>1576264.16</v>
      </c>
      <c r="F75" s="4">
        <f t="shared" si="15"/>
        <v>1626091.46</v>
      </c>
      <c r="G75" s="4">
        <f t="shared" si="15"/>
        <v>1672598.8699999999</v>
      </c>
      <c r="H75" s="4">
        <f t="shared" si="15"/>
        <v>1423311.54</v>
      </c>
      <c r="I75" s="4">
        <f t="shared" si="15"/>
        <v>1850857.27</v>
      </c>
      <c r="J75" s="4">
        <f aca="true" t="shared" si="16" ref="J75:Q75">SUM(J76:J88)</f>
        <v>1825464.7000000002</v>
      </c>
      <c r="K75" s="4">
        <f t="shared" si="16"/>
        <v>1494824.81</v>
      </c>
      <c r="L75" s="4">
        <f t="shared" si="16"/>
        <v>1375865.63</v>
      </c>
      <c r="M75" s="4">
        <f t="shared" si="16"/>
        <v>1554782.29</v>
      </c>
      <c r="N75" s="4">
        <f>SUM(N76:N88)</f>
        <v>1707995.6300000001</v>
      </c>
      <c r="O75" s="4">
        <f>SUM(O76:O88)</f>
        <v>0</v>
      </c>
      <c r="P75" s="4">
        <f>SUM(P76:P88)</f>
        <v>0</v>
      </c>
      <c r="Q75" s="4">
        <f t="shared" si="16"/>
        <v>16108056.36</v>
      </c>
      <c r="S75" s="29"/>
    </row>
    <row r="76" spans="1:19" s="1" customFormat="1" ht="15.75" customHeight="1">
      <c r="A76" s="17" t="s">
        <v>67</v>
      </c>
      <c r="B76" s="5" t="s">
        <v>67</v>
      </c>
      <c r="C76" s="6"/>
      <c r="D76" s="7">
        <v>6782810</v>
      </c>
      <c r="E76" s="18">
        <v>632313</v>
      </c>
      <c r="F76" s="18">
        <v>462270</v>
      </c>
      <c r="G76" s="18">
        <v>532470</v>
      </c>
      <c r="H76" s="18">
        <v>466148</v>
      </c>
      <c r="I76" s="18">
        <v>468670</v>
      </c>
      <c r="J76" s="18">
        <f>1000+405600+49600</f>
        <v>456200</v>
      </c>
      <c r="K76" s="18">
        <v>469310</v>
      </c>
      <c r="L76" s="18">
        <v>464055</v>
      </c>
      <c r="M76" s="18">
        <f>469807-2400</f>
        <v>467407</v>
      </c>
      <c r="N76" s="18">
        <v>466670</v>
      </c>
      <c r="O76" s="18"/>
      <c r="P76" s="18"/>
      <c r="Q76" s="18">
        <f aca="true" t="shared" si="17" ref="Q76:Q83">SUM(E76:P76)</f>
        <v>4885513</v>
      </c>
      <c r="S76" s="30"/>
    </row>
    <row r="77" spans="1:19" s="1" customFormat="1" ht="15.75" customHeight="1">
      <c r="A77" s="39" t="s">
        <v>68</v>
      </c>
      <c r="B77" s="5" t="s">
        <v>69</v>
      </c>
      <c r="C77" s="6"/>
      <c r="D77" s="7">
        <v>2313320</v>
      </c>
      <c r="E77" s="18">
        <v>194053</v>
      </c>
      <c r="F77" s="18">
        <v>192660</v>
      </c>
      <c r="G77" s="18">
        <v>192660</v>
      </c>
      <c r="H77" s="18">
        <v>192660</v>
      </c>
      <c r="I77" s="18">
        <v>192660</v>
      </c>
      <c r="J77" s="18">
        <v>188247.1</v>
      </c>
      <c r="K77" s="18">
        <v>185460</v>
      </c>
      <c r="L77" s="18">
        <v>185460</v>
      </c>
      <c r="M77" s="18">
        <v>185460</v>
      </c>
      <c r="N77" s="18">
        <v>185460</v>
      </c>
      <c r="O77" s="18"/>
      <c r="P77" s="18"/>
      <c r="Q77" s="18">
        <f t="shared" si="17"/>
        <v>1894780.1</v>
      </c>
      <c r="S77" s="30"/>
    </row>
    <row r="78" spans="1:19" s="1" customFormat="1" ht="15.75" customHeight="1">
      <c r="A78" s="39"/>
      <c r="B78" s="5" t="s">
        <v>70</v>
      </c>
      <c r="C78" s="6"/>
      <c r="D78" s="7">
        <v>7897000</v>
      </c>
      <c r="E78" s="18">
        <v>555070</v>
      </c>
      <c r="F78" s="18">
        <v>581120</v>
      </c>
      <c r="G78" s="18">
        <v>568095</v>
      </c>
      <c r="H78" s="18">
        <v>564124.16</v>
      </c>
      <c r="I78" s="18">
        <v>560855</v>
      </c>
      <c r="J78" s="18">
        <v>560855</v>
      </c>
      <c r="K78" s="18">
        <v>569285</v>
      </c>
      <c r="L78" s="18">
        <v>569285</v>
      </c>
      <c r="M78" s="18">
        <v>569285</v>
      </c>
      <c r="N78" s="18">
        <v>569285</v>
      </c>
      <c r="O78" s="18"/>
      <c r="P78" s="18"/>
      <c r="Q78" s="18">
        <f t="shared" si="17"/>
        <v>5667259.16</v>
      </c>
      <c r="S78" s="29"/>
    </row>
    <row r="79" spans="1:17" s="1" customFormat="1" ht="15.75" customHeight="1">
      <c r="A79" s="39" t="s">
        <v>71</v>
      </c>
      <c r="B79" s="5" t="s">
        <v>72</v>
      </c>
      <c r="C79" s="6"/>
      <c r="D79" s="7">
        <v>1103000</v>
      </c>
      <c r="E79" s="18">
        <v>4000</v>
      </c>
      <c r="F79" s="18">
        <v>14000</v>
      </c>
      <c r="G79" s="18">
        <v>10350</v>
      </c>
      <c r="H79" s="18">
        <v>22700</v>
      </c>
      <c r="I79" s="18">
        <v>4000</v>
      </c>
      <c r="J79" s="18">
        <v>4000</v>
      </c>
      <c r="K79" s="18">
        <v>4000</v>
      </c>
      <c r="L79" s="18">
        <v>4000</v>
      </c>
      <c r="M79" s="18">
        <v>7100</v>
      </c>
      <c r="N79" s="18">
        <v>7400</v>
      </c>
      <c r="O79" s="18"/>
      <c r="P79" s="18"/>
      <c r="Q79" s="18">
        <f t="shared" si="17"/>
        <v>81550</v>
      </c>
    </row>
    <row r="80" spans="1:19" s="1" customFormat="1" ht="15.75" customHeight="1">
      <c r="A80" s="39"/>
      <c r="B80" s="5" t="s">
        <v>73</v>
      </c>
      <c r="C80" s="6"/>
      <c r="D80" s="7">
        <v>3360690</v>
      </c>
      <c r="E80" s="18">
        <v>18840</v>
      </c>
      <c r="F80" s="18">
        <v>162392.14</v>
      </c>
      <c r="G80" s="18">
        <f>99531.52+3900</f>
        <v>103431.52</v>
      </c>
      <c r="H80" s="18">
        <v>97208.75</v>
      </c>
      <c r="I80" s="18">
        <v>102998.98</v>
      </c>
      <c r="J80" s="18">
        <f>329938.31-5000+6700</f>
        <v>331638.31</v>
      </c>
      <c r="K80" s="18">
        <v>63646.05</v>
      </c>
      <c r="L80" s="18">
        <v>80391.08</v>
      </c>
      <c r="M80" s="18">
        <v>207177.44</v>
      </c>
      <c r="N80" s="18">
        <v>169052.81</v>
      </c>
      <c r="O80" s="18"/>
      <c r="P80" s="18"/>
      <c r="Q80" s="18">
        <f t="shared" si="17"/>
        <v>1336777.08</v>
      </c>
      <c r="S80" s="29"/>
    </row>
    <row r="81" spans="1:17" s="1" customFormat="1" ht="15.75" customHeight="1">
      <c r="A81" s="39"/>
      <c r="B81" s="5" t="s">
        <v>74</v>
      </c>
      <c r="C81" s="6"/>
      <c r="D81" s="7">
        <v>1505000</v>
      </c>
      <c r="E81" s="18"/>
      <c r="F81" s="18">
        <v>52066.38</v>
      </c>
      <c r="G81" s="18">
        <v>119130.9</v>
      </c>
      <c r="H81" s="18">
        <v>63654.75</v>
      </c>
      <c r="I81" s="18">
        <v>82340.52</v>
      </c>
      <c r="J81" s="18">
        <v>71950.33</v>
      </c>
      <c r="K81" s="18">
        <v>166074.35</v>
      </c>
      <c r="L81" s="18">
        <v>48881.14</v>
      </c>
      <c r="M81" s="18">
        <v>96073.8</v>
      </c>
      <c r="N81" s="18">
        <v>74012.85</v>
      </c>
      <c r="O81" s="18"/>
      <c r="P81" s="18"/>
      <c r="Q81" s="18">
        <f t="shared" si="17"/>
        <v>774185.02</v>
      </c>
    </row>
    <row r="82" spans="1:17" s="1" customFormat="1" ht="15.75" customHeight="1">
      <c r="A82" s="39"/>
      <c r="B82" s="5" t="s">
        <v>75</v>
      </c>
      <c r="C82" s="6"/>
      <c r="D82" s="7">
        <v>537000</v>
      </c>
      <c r="E82" s="18">
        <v>171988.16</v>
      </c>
      <c r="F82" s="18">
        <v>23582.94</v>
      </c>
      <c r="G82" s="18">
        <v>37961.45</v>
      </c>
      <c r="H82" s="18">
        <v>1815.88</v>
      </c>
      <c r="I82" s="18">
        <v>18832.77</v>
      </c>
      <c r="J82" s="18">
        <f>176.44+1284+16162.48+213.04+1284</f>
        <v>19119.96</v>
      </c>
      <c r="K82" s="18">
        <v>37049.41</v>
      </c>
      <c r="L82" s="18">
        <v>23793.41</v>
      </c>
      <c r="M82" s="18">
        <v>22279.05</v>
      </c>
      <c r="N82" s="18">
        <v>17413.97</v>
      </c>
      <c r="O82" s="18"/>
      <c r="P82" s="18"/>
      <c r="Q82" s="18">
        <f t="shared" si="17"/>
        <v>373836.9999999999</v>
      </c>
    </row>
    <row r="83" spans="1:17" s="1" customFormat="1" ht="15.75" customHeight="1">
      <c r="A83" s="34" t="s">
        <v>76</v>
      </c>
      <c r="B83" s="5" t="s">
        <v>77</v>
      </c>
      <c r="C83" s="6"/>
      <c r="D83" s="7">
        <v>775500</v>
      </c>
      <c r="E83" s="18"/>
      <c r="F83" s="18"/>
      <c r="G83" s="18">
        <v>8500</v>
      </c>
      <c r="H83" s="18">
        <v>0</v>
      </c>
      <c r="I83" s="18">
        <v>282500</v>
      </c>
      <c r="J83" s="18">
        <f>68000+111000</f>
        <v>179000</v>
      </c>
      <c r="K83" s="18"/>
      <c r="L83" s="18"/>
      <c r="M83" s="18"/>
      <c r="N83" s="18">
        <v>15301</v>
      </c>
      <c r="O83" s="18"/>
      <c r="P83" s="18"/>
      <c r="Q83" s="18">
        <f t="shared" si="17"/>
        <v>485301</v>
      </c>
    </row>
    <row r="84" spans="1:17" s="1" customFormat="1" ht="15.75" customHeight="1">
      <c r="A84" s="34"/>
      <c r="B84" s="8" t="s">
        <v>87</v>
      </c>
      <c r="C84" s="9"/>
      <c r="D84" s="10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f>SUM(E84:O84)</f>
        <v>0</v>
      </c>
    </row>
    <row r="85" spans="1:17" s="1" customFormat="1" ht="15.75" customHeight="1">
      <c r="A85" s="34"/>
      <c r="B85" s="5" t="s">
        <v>78</v>
      </c>
      <c r="C85" s="6"/>
      <c r="D85" s="7">
        <v>3150000</v>
      </c>
      <c r="E85" s="18"/>
      <c r="F85" s="18"/>
      <c r="G85" s="18"/>
      <c r="H85" s="18"/>
      <c r="I85" s="18"/>
      <c r="J85" s="18"/>
      <c r="K85" s="18"/>
      <c r="L85" s="18"/>
      <c r="M85" s="18"/>
      <c r="N85" s="18">
        <v>97000</v>
      </c>
      <c r="O85" s="18"/>
      <c r="P85" s="18"/>
      <c r="Q85" s="18">
        <f>SUM(E85:P85)</f>
        <v>97000</v>
      </c>
    </row>
    <row r="86" spans="1:17" s="1" customFormat="1" ht="18">
      <c r="A86" s="21" t="s">
        <v>79</v>
      </c>
      <c r="B86" s="5" t="s">
        <v>79</v>
      </c>
      <c r="C86" s="6"/>
      <c r="D86" s="7">
        <v>40000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>
        <f>SUM(E86:P86)</f>
        <v>0</v>
      </c>
    </row>
    <row r="87" spans="1:17" s="1" customFormat="1" ht="15.75" customHeight="1">
      <c r="A87" s="20" t="s">
        <v>80</v>
      </c>
      <c r="B87" s="5" t="s">
        <v>80</v>
      </c>
      <c r="C87" s="6"/>
      <c r="D87" s="7">
        <v>615000</v>
      </c>
      <c r="E87" s="18"/>
      <c r="F87" s="18">
        <v>138000</v>
      </c>
      <c r="G87" s="18">
        <v>100000</v>
      </c>
      <c r="H87" s="18">
        <v>15000</v>
      </c>
      <c r="I87" s="18">
        <v>138000</v>
      </c>
      <c r="J87" s="18"/>
      <c r="K87" s="18"/>
      <c r="L87" s="18"/>
      <c r="M87" s="18"/>
      <c r="N87" s="18">
        <v>106400</v>
      </c>
      <c r="O87" s="18"/>
      <c r="P87" s="18"/>
      <c r="Q87" s="18">
        <f>SUM(E87:P87)</f>
        <v>497400</v>
      </c>
    </row>
    <row r="88" spans="1:17" s="1" customFormat="1" ht="30.75">
      <c r="A88" s="23" t="s">
        <v>85</v>
      </c>
      <c r="B88" s="5" t="s">
        <v>94</v>
      </c>
      <c r="C88" s="6"/>
      <c r="D88" s="7"/>
      <c r="E88" s="18">
        <v>0</v>
      </c>
      <c r="F88" s="18">
        <v>0</v>
      </c>
      <c r="G88" s="18">
        <v>0</v>
      </c>
      <c r="H88" s="18"/>
      <c r="I88" s="18">
        <v>0</v>
      </c>
      <c r="J88" s="18">
        <v>14454</v>
      </c>
      <c r="K88" s="18"/>
      <c r="L88" s="18"/>
      <c r="M88" s="18"/>
      <c r="N88" s="18"/>
      <c r="O88" s="18"/>
      <c r="P88" s="18"/>
      <c r="Q88" s="18">
        <f>SUM(E88:P88)</f>
        <v>14454</v>
      </c>
    </row>
    <row r="89" ht="23.25" customHeight="1"/>
    <row r="90" spans="1:17" ht="18">
      <c r="A90" s="35" t="s">
        <v>81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8">
      <c r="A91" s="35" t="s">
        <v>83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8">
      <c r="A92" s="35" t="s">
        <v>82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</sheetData>
  <sheetProtection/>
  <mergeCells count="14">
    <mergeCell ref="A79:A82"/>
    <mergeCell ref="A5:B5"/>
    <mergeCell ref="A6:B6"/>
    <mergeCell ref="A7:B7"/>
    <mergeCell ref="A42:B42"/>
    <mergeCell ref="A83:A85"/>
    <mergeCell ref="A90:Q90"/>
    <mergeCell ref="A91:Q91"/>
    <mergeCell ref="A92:Q92"/>
    <mergeCell ref="A1:Q1"/>
    <mergeCell ref="A2:Q2"/>
    <mergeCell ref="A3:Q3"/>
    <mergeCell ref="A75:B75"/>
    <mergeCell ref="A77:A78"/>
  </mergeCells>
  <printOptions/>
  <pageMargins left="0.31496062992125984" right="0" top="0.3937007874015748" bottom="0.5905511811023623" header="0.31496062992125984" footer="0.31496062992125984"/>
  <pageSetup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2020-08-04T06:23:59Z</cp:lastPrinted>
  <dcterms:created xsi:type="dcterms:W3CDTF">2010-12-14T02:59:11Z</dcterms:created>
  <dcterms:modified xsi:type="dcterms:W3CDTF">2020-08-04T06:29:03Z</dcterms:modified>
  <cp:category/>
  <cp:version/>
  <cp:contentType/>
  <cp:contentStatus/>
</cp:coreProperties>
</file>