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360" windowWidth="19815" windowHeight="7650" activeTab="3"/>
  </bookViews>
  <sheets>
    <sheet name="สะสม" sheetId="1" r:id="rId1"/>
    <sheet name="ทุนสำรองเงินสะสม" sheetId="2" r:id="rId2"/>
    <sheet name="เงินกู้" sheetId="3" r:id="rId3"/>
    <sheet name="รายรับ" sheetId="4" r:id="rId4"/>
    <sheet name="รายรับ+เงินสะสม" sheetId="10" r:id="rId5"/>
    <sheet name="รายรับ+เงินสะสม+ทุน" sheetId="11" r:id="rId6"/>
    <sheet name="รายรับ+เงินสะสม+ทุน+เงินกู้" sheetId="12" r:id="rId7"/>
    <sheet name="หมายเหตุประกอบงบการะเงิน" sheetId="8" r:id="rId8"/>
    <sheet name="Sheet2" sheetId="9" r:id="rId9"/>
  </sheets>
  <definedNames>
    <definedName name="_xlnm.Print_Area" localSheetId="2">เงินกู้!$A$1:$M$22</definedName>
    <definedName name="_xlnm.Print_Area" localSheetId="1">ทุนสำรองเงินสะสม!$A$1:$M$22</definedName>
    <definedName name="_xlnm.Print_Area" localSheetId="3">รายรับ!$A$1:$N$32</definedName>
    <definedName name="_xlnm.Print_Area" localSheetId="4">'รายรับ+เงินสะสม'!$A$1:$N$33</definedName>
    <definedName name="_xlnm.Print_Area" localSheetId="5">'รายรับ+เงินสะสม+ทุน'!$A$1:$N$33</definedName>
    <definedName name="_xlnm.Print_Area" localSheetId="6">'รายรับ+เงินสะสม+ทุน+เงินกู้'!$A$1:$N$33</definedName>
    <definedName name="_xlnm.Print_Area" localSheetId="0">สะสม!$A$1:$N$22</definedName>
    <definedName name="_xlnm.Print_Area" localSheetId="7">หมายเหตุประกอบงบการะเงิน!$A$1:$F$74</definedName>
  </definedNames>
  <calcPr calcId="125725"/>
</workbook>
</file>

<file path=xl/calcChain.xml><?xml version="1.0" encoding="utf-8"?>
<calcChain xmlns="http://schemas.openxmlformats.org/spreadsheetml/2006/main">
  <c r="C32" i="12"/>
  <c r="B32"/>
  <c r="N22"/>
  <c r="K22"/>
  <c r="J22"/>
  <c r="H22"/>
  <c r="G22"/>
  <c r="E22"/>
  <c r="B22"/>
  <c r="F21"/>
  <c r="C21" s="1"/>
  <c r="C20"/>
  <c r="C19"/>
  <c r="L18"/>
  <c r="L22" s="1"/>
  <c r="F17"/>
  <c r="C17" s="1"/>
  <c r="D17"/>
  <c r="D16"/>
  <c r="C16"/>
  <c r="C15"/>
  <c r="M14"/>
  <c r="M22" s="1"/>
  <c r="F14"/>
  <c r="D14"/>
  <c r="C14" s="1"/>
  <c r="F13"/>
  <c r="C13" s="1"/>
  <c r="D12"/>
  <c r="C12" s="1"/>
  <c r="D11"/>
  <c r="C11" s="1"/>
  <c r="I10"/>
  <c r="C10" s="1"/>
  <c r="F10"/>
  <c r="F22" s="1"/>
  <c r="D10"/>
  <c r="D22" s="1"/>
  <c r="C9"/>
  <c r="C8"/>
  <c r="C32" i="11"/>
  <c r="B32"/>
  <c r="N22"/>
  <c r="L22"/>
  <c r="K22"/>
  <c r="J22"/>
  <c r="H22"/>
  <c r="G22"/>
  <c r="E22"/>
  <c r="B22"/>
  <c r="F21"/>
  <c r="C21"/>
  <c r="C20"/>
  <c r="C19"/>
  <c r="L18"/>
  <c r="C18"/>
  <c r="F17"/>
  <c r="D17"/>
  <c r="C17" s="1"/>
  <c r="D16"/>
  <c r="C16"/>
  <c r="C15"/>
  <c r="M14"/>
  <c r="M22" s="1"/>
  <c r="F14"/>
  <c r="D14"/>
  <c r="C14" s="1"/>
  <c r="F13"/>
  <c r="C13"/>
  <c r="D12"/>
  <c r="D22" s="1"/>
  <c r="D11"/>
  <c r="C11"/>
  <c r="I10"/>
  <c r="I22" s="1"/>
  <c r="F10"/>
  <c r="F22" s="1"/>
  <c r="D10"/>
  <c r="C10"/>
  <c r="C9"/>
  <c r="C8"/>
  <c r="L22" i="10"/>
  <c r="C32"/>
  <c r="B32"/>
  <c r="N22"/>
  <c r="K22"/>
  <c r="J22"/>
  <c r="H22"/>
  <c r="G22"/>
  <c r="E22"/>
  <c r="B22"/>
  <c r="F21"/>
  <c r="C21" s="1"/>
  <c r="C20"/>
  <c r="L18"/>
  <c r="C18"/>
  <c r="F17"/>
  <c r="D17"/>
  <c r="D16"/>
  <c r="C16" s="1"/>
  <c r="C15"/>
  <c r="M14"/>
  <c r="M22" s="1"/>
  <c r="F14"/>
  <c r="D14"/>
  <c r="F13"/>
  <c r="C13" s="1"/>
  <c r="D12"/>
  <c r="C12" s="1"/>
  <c r="D11"/>
  <c r="C11"/>
  <c r="I10"/>
  <c r="I22" s="1"/>
  <c r="F10"/>
  <c r="D10"/>
  <c r="C10"/>
  <c r="C9"/>
  <c r="C8"/>
  <c r="M14" i="4"/>
  <c r="F14"/>
  <c r="L18"/>
  <c r="D16"/>
  <c r="F13"/>
  <c r="F10"/>
  <c r="E21"/>
  <c r="I22" i="12" l="1"/>
  <c r="C18"/>
  <c r="C22" s="1"/>
  <c r="C33" s="1"/>
  <c r="C12" i="11"/>
  <c r="C22" s="1"/>
  <c r="C33" s="1"/>
  <c r="C19" i="10"/>
  <c r="F22"/>
  <c r="C17"/>
  <c r="C14"/>
  <c r="C22" s="1"/>
  <c r="C33" s="1"/>
  <c r="D22"/>
  <c r="I10" i="4"/>
  <c r="F20"/>
  <c r="F17"/>
  <c r="D17"/>
  <c r="D14"/>
  <c r="D12"/>
  <c r="D11"/>
  <c r="D10"/>
  <c r="D21" l="1"/>
  <c r="C10"/>
  <c r="L21"/>
  <c r="K21" i="1"/>
  <c r="F46" i="8"/>
  <c r="F31"/>
  <c r="G31" s="1"/>
  <c r="F74"/>
  <c r="C31" i="4" l="1"/>
  <c r="B31"/>
  <c r="N21"/>
  <c r="M21"/>
  <c r="K21"/>
  <c r="J21"/>
  <c r="H21"/>
  <c r="G21"/>
  <c r="F21"/>
  <c r="B21"/>
  <c r="C20"/>
  <c r="C19"/>
  <c r="I21"/>
  <c r="C18"/>
  <c r="C17"/>
  <c r="C16"/>
  <c r="C15"/>
  <c r="C14"/>
  <c r="C13"/>
  <c r="C12"/>
  <c r="C11"/>
  <c r="C9"/>
  <c r="C8"/>
  <c r="A24" i="9"/>
  <c r="F51" i="8"/>
  <c r="C21" i="4" l="1"/>
  <c r="C32" s="1"/>
  <c r="D21" i="3"/>
  <c r="E21"/>
  <c r="F21"/>
  <c r="G21"/>
  <c r="H21"/>
  <c r="I21"/>
  <c r="J21"/>
  <c r="K21"/>
  <c r="L21"/>
  <c r="M21"/>
  <c r="D21" i="2"/>
  <c r="H21" i="1"/>
  <c r="C21"/>
  <c r="D21"/>
  <c r="E21"/>
  <c r="F21"/>
  <c r="G21"/>
  <c r="I21"/>
  <c r="J21"/>
  <c r="L21"/>
  <c r="M21"/>
  <c r="M19" i="3" l="1"/>
  <c r="M19" i="2"/>
  <c r="N19" i="1"/>
  <c r="C21" i="3"/>
  <c r="M18"/>
  <c r="M17"/>
  <c r="M16"/>
  <c r="M15"/>
  <c r="M14"/>
  <c r="M13"/>
  <c r="M12"/>
  <c r="M11"/>
  <c r="M10"/>
  <c r="M9"/>
  <c r="L21" i="2"/>
  <c r="K21"/>
  <c r="J21"/>
  <c r="I21"/>
  <c r="H21"/>
  <c r="G21"/>
  <c r="F21"/>
  <c r="E21"/>
  <c r="C21"/>
  <c r="M18"/>
  <c r="M17"/>
  <c r="M16"/>
  <c r="M15"/>
  <c r="M14"/>
  <c r="M13"/>
  <c r="M12"/>
  <c r="M11"/>
  <c r="M10"/>
  <c r="M9"/>
  <c r="M21" l="1"/>
  <c r="N16" i="1" l="1"/>
  <c r="N9"/>
  <c r="N11"/>
  <c r="N15"/>
  <c r="N17"/>
  <c r="N10"/>
  <c r="N12"/>
  <c r="N14"/>
  <c r="N13"/>
  <c r="N18"/>
  <c r="N21" l="1"/>
</calcChain>
</file>

<file path=xl/sharedStrings.xml><?xml version="1.0" encoding="utf-8"?>
<sst xmlns="http://schemas.openxmlformats.org/spreadsheetml/2006/main" count="424" uniqueCount="106">
  <si>
    <t>งบ</t>
  </si>
  <si>
    <t>หมวด</t>
  </si>
  <si>
    <t>แผนงาน</t>
  </si>
  <si>
    <t>บริหาร</t>
  </si>
  <si>
    <t>การรักษา</t>
  </si>
  <si>
    <t>การศึกษา</t>
  </si>
  <si>
    <t>สาธารณสุข</t>
  </si>
  <si>
    <t>สังคม</t>
  </si>
  <si>
    <t>เคหะและ</t>
  </si>
  <si>
    <t>สร้างความ</t>
  </si>
  <si>
    <t>การศาสนา</t>
  </si>
  <si>
    <t>งาน</t>
  </si>
  <si>
    <t>ความ</t>
  </si>
  <si>
    <t>สงเคราะห์</t>
  </si>
  <si>
    <t>ชุมชน</t>
  </si>
  <si>
    <t>เข้มแข็งของ</t>
  </si>
  <si>
    <t>วัฒนธรรม</t>
  </si>
  <si>
    <t>การเกษตร</t>
  </si>
  <si>
    <t>งบกลาง</t>
  </si>
  <si>
    <t>รวม</t>
  </si>
  <si>
    <t>ทั่วไป</t>
  </si>
  <si>
    <t>สงบภายใน</t>
  </si>
  <si>
    <t>และนันทนาการ</t>
  </si>
  <si>
    <t>งบบุคลากร</t>
  </si>
  <si>
    <t>เงินเดือน(ฝ่ายการเมือง)</t>
  </si>
  <si>
    <t>เงินเดือน(ฝ่ายประจำ)</t>
  </si>
  <si>
    <t>งบดำเนินงาน</t>
  </si>
  <si>
    <t>ค่าตอบแทน</t>
  </si>
  <si>
    <t>ค่าใช้สอย</t>
  </si>
  <si>
    <t>ค่าวัสดุ</t>
  </si>
  <si>
    <t>ค่าสาธารณูปโภค</t>
  </si>
  <si>
    <t>งบลงทุน</t>
  </si>
  <si>
    <t>ค่าครุภัณฑ์</t>
  </si>
  <si>
    <t>ค่าที่ดินและสิ่งก่อสร้าง</t>
  </si>
  <si>
    <t>งบรายจ่ายอื่น</t>
  </si>
  <si>
    <t>ราจ่ายอื่น</t>
  </si>
  <si>
    <t>งบเงินอุดหนุน</t>
  </si>
  <si>
    <t>เงินอุดหนุน</t>
  </si>
  <si>
    <t>รายงานรายจ่ายในการดำเนินงานที่จ่ายจากเงินกู้</t>
  </si>
  <si>
    <t>รายจ่าย</t>
  </si>
  <si>
    <t>รายงานรายจ่ายในการดำเนินงานที่จ่ายจากเงินสะสม</t>
  </si>
  <si>
    <t>รายงานรายจ่ายในการดำเนินงานที่จ่ายจากเงินทุนสำรองเงินสะสม</t>
  </si>
  <si>
    <t>รายการ</t>
  </si>
  <si>
    <t>รวมรายจ่าย</t>
  </si>
  <si>
    <t>ประมาณการ</t>
  </si>
  <si>
    <t>ค่าครุภัณฑ์ (หมายเหตุ 1)</t>
  </si>
  <si>
    <t>ค่าที่ดินและสิ่งก่อสร้าง (หมายเหตุ 2)</t>
  </si>
  <si>
    <t>รายรับ</t>
  </si>
  <si>
    <t>หมวดภาษีอากร</t>
  </si>
  <si>
    <t>หมวดค่าธรรมเนียมค่าปรับและใบอนุญาต</t>
  </si>
  <si>
    <t>หมวดรายได้เบ็ดเตล็ด</t>
  </si>
  <si>
    <t>หมวดรายได้จากทุน</t>
  </si>
  <si>
    <t>หมวดภาษีจัดสรร</t>
  </si>
  <si>
    <t>หมวดเงินอุดหนุนทั่วไป</t>
  </si>
  <si>
    <t>หมวดเงินอุดหนุนระบุวัตถุประสงค์/เฉพาะกิจ</t>
  </si>
  <si>
    <t>รวมรายรับ</t>
  </si>
  <si>
    <t>รายรับสูงกว่าหรือ (ต่ำกว่า) รายจ่าย</t>
  </si>
  <si>
    <t>หมวดรายได้จากทรัพย์สิน</t>
  </si>
  <si>
    <t>งบแสดงผลการดำเนินงานจ่ายจากเงินรายรับ</t>
  </si>
  <si>
    <t>1.</t>
  </si>
  <si>
    <t>2.</t>
  </si>
  <si>
    <t>3.</t>
  </si>
  <si>
    <t>4.</t>
  </si>
  <si>
    <t>หมายเหตุ 2</t>
  </si>
  <si>
    <t>ค่าที่ดินและสิ่งก่อสร้างจ่ายจากเงินรายรับ</t>
  </si>
  <si>
    <t>หมายเหตุ 3</t>
  </si>
  <si>
    <t>ค่าที่ดินและสิ่งก่อสร้างจ่ายจากเงินอุดหนุนเฉพาะกิจ</t>
  </si>
  <si>
    <t>ค่าที่ดินและสิ่งก่อสร้างจ่ายจากเงินสะสม</t>
  </si>
  <si>
    <t>หมายเหตุ 4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</si>
  <si>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</si>
  <si>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</si>
  <si>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</si>
  <si>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</si>
  <si>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</si>
  <si>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</si>
  <si>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</si>
  <si>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</si>
  <si>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</si>
  <si>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-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</si>
  <si>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</si>
  <si>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</si>
  <si>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</si>
  <si>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</si>
  <si>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</si>
  <si>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</si>
  <si>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</si>
  <si>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</si>
  <si>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</si>
  <si>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</si>
  <si>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</si>
  <si>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</si>
  <si>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</si>
  <si>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</si>
  <si>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เทศบาลตำบลหนองกระทุ่ม  อำเภอเดิมบางนางบวช  จังหวัดสุพรรณบุรี</t>
  </si>
  <si>
    <t>อุตสหกรรม</t>
  </si>
  <si>
    <t>และการโยธา</t>
  </si>
  <si>
    <t>อุตสาหกรรม</t>
  </si>
  <si>
    <t>รายจ่ายอื่น</t>
  </si>
  <si>
    <t xml:space="preserve">หมายเหตุ  ประกอบ </t>
  </si>
  <si>
    <t>ตั้งแต่วันที่  1  ตุลาคม  2559  ถึง  30  กันยายน  2560</t>
  </si>
  <si>
    <t>ค่าใช้สอย (ก)</t>
  </si>
  <si>
    <t>ค่าวัสดุ  (ก)</t>
  </si>
  <si>
    <t>ค่าที่ดินและสิ่งก่อสร้าง เงินสะสม(หมายเหตุ 16)</t>
  </si>
  <si>
    <t>งบแสดงผลการดำเนินงานจ่ายจากเงินรายรับ เงินสะสม และทุนสำรองเงินสะสม</t>
  </si>
  <si>
    <t>งบแสดงผลการดำเนินงานจ่ายจากเงินรายรับ เงินสะสม ทุนสำรองเงินสะสม และเงินกู้</t>
  </si>
  <si>
    <t>งบแสดงผลการดำเนินงานจ่ายจากเงินรายรับ และเงินสะสม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</si>
</sst>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[$-1041E]#,##0.00;\-#,##0.00"/>
  </numFmts>
  <fonts count="1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color theme="1"/>
      <name val="TH SarabunPSK"/>
      <family val="2"/>
    </font>
    <font>
      <sz val="16"/>
      <color theme="1"/>
      <name val="TH SarabunPSK"/>
      <family val="2"/>
    </font>
    <font>
      <b/>
      <u val="singleAccounting"/>
      <sz val="16"/>
      <color theme="1"/>
      <name val="TH SarabunPSK"/>
      <family val="2"/>
    </font>
    <font>
      <sz val="11"/>
      <color theme="1"/>
      <name val="TH SarabunPSK"/>
      <family val="2"/>
    </font>
    <font>
      <b/>
      <u/>
      <sz val="16"/>
      <color theme="1"/>
      <name val="TH SarabunPSK"/>
      <family val="2"/>
    </font>
    <font>
      <b/>
      <sz val="16"/>
      <name val="TH SarabunPSK"/>
      <family val="2"/>
    </font>
    <font>
      <sz val="11"/>
      <color rgb="FF000000"/>
      <name val="Tahoma"/>
      <family val="2"/>
      <scheme val="minor"/>
    </font>
    <font>
      <sz val="8"/>
      <color rgb="FF0000FF"/>
      <name val="Microsoft Sans Serif"/>
      <family val="2"/>
    </font>
    <font>
      <sz val="11"/>
      <name val="Tahoma"/>
      <family val="2"/>
    </font>
    <font>
      <sz val="16"/>
      <name val="TH SarabunPSK"/>
      <family val="2"/>
    </font>
    <font>
      <sz val="11"/>
      <name val="TH SarabunPSK"/>
      <family val="2"/>
    </font>
    <font>
      <sz val="15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rgb="FFA9A9A9"/>
      </left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 style="thin">
        <color rgb="FFA9A9A9"/>
      </top>
      <bottom style="thin">
        <color rgb="FFA9A9A9"/>
      </bottom>
      <diagonal/>
    </border>
    <border>
      <left/>
      <right style="thin">
        <color rgb="FFA9A9A9"/>
      </right>
      <top style="thin">
        <color rgb="FFA9A9A9"/>
      </top>
      <bottom style="thin">
        <color rgb="FFA9A9A9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/>
  </cellStyleXfs>
  <cellXfs count="86">
    <xf numFmtId="0" fontId="0" fillId="0" borderId="0" xfId="0"/>
    <xf numFmtId="0" fontId="3" fillId="0" borderId="0" xfId="0" applyFont="1"/>
    <xf numFmtId="43" fontId="3" fillId="0" borderId="2" xfId="1" applyFont="1" applyBorder="1" applyAlignment="1">
      <alignment horizontal="center" vertical="center"/>
    </xf>
    <xf numFmtId="43" fontId="3" fillId="0" borderId="0" xfId="1" applyFont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0" fontId="3" fillId="0" borderId="3" xfId="0" applyFont="1" applyBorder="1"/>
    <xf numFmtId="43" fontId="3" fillId="0" borderId="3" xfId="1" applyFont="1" applyBorder="1"/>
    <xf numFmtId="43" fontId="3" fillId="0" borderId="3" xfId="0" applyNumberFormat="1" applyFont="1" applyBorder="1"/>
    <xf numFmtId="43" fontId="3" fillId="0" borderId="4" xfId="1" applyFont="1" applyBorder="1"/>
    <xf numFmtId="43" fontId="3" fillId="0" borderId="4" xfId="0" applyNumberFormat="1" applyFont="1" applyBorder="1"/>
    <xf numFmtId="43" fontId="3" fillId="0" borderId="1" xfId="1" applyFont="1" applyBorder="1"/>
    <xf numFmtId="43" fontId="4" fillId="0" borderId="2" xfId="1" applyFont="1" applyBorder="1" applyAlignment="1">
      <alignment horizontal="left" vertical="center"/>
    </xf>
    <xf numFmtId="43" fontId="3" fillId="0" borderId="5" xfId="0" applyNumberFormat="1" applyFont="1" applyBorder="1" applyAlignment="1">
      <alignment horizontal="center"/>
    </xf>
    <xf numFmtId="43" fontId="3" fillId="0" borderId="5" xfId="1" applyFont="1" applyBorder="1"/>
    <xf numFmtId="43" fontId="3" fillId="0" borderId="0" xfId="1" applyFont="1"/>
    <xf numFmtId="43" fontId="3" fillId="0" borderId="3" xfId="1" applyFont="1" applyFill="1" applyBorder="1"/>
    <xf numFmtId="43" fontId="3" fillId="0" borderId="2" xfId="1" applyFont="1" applyBorder="1" applyAlignment="1">
      <alignment horizontal="center" vertical="center"/>
    </xf>
    <xf numFmtId="43" fontId="3" fillId="2" borderId="3" xfId="1" applyFont="1" applyFill="1" applyBorder="1"/>
    <xf numFmtId="0" fontId="2" fillId="0" borderId="0" xfId="0" applyFont="1" applyAlignment="1">
      <alignment horizontal="center"/>
    </xf>
    <xf numFmtId="0" fontId="5" fillId="0" borderId="0" xfId="0" applyFont="1"/>
    <xf numFmtId="0" fontId="3" fillId="0" borderId="0" xfId="0" applyFont="1" applyBorder="1"/>
    <xf numFmtId="43" fontId="3" fillId="0" borderId="0" xfId="1" applyFont="1" applyBorder="1"/>
    <xf numFmtId="0" fontId="6" fillId="0" borderId="0" xfId="0" applyFont="1"/>
    <xf numFmtId="49" fontId="3" fillId="0" borderId="0" xfId="0" applyNumberFormat="1" applyFont="1" applyAlignment="1">
      <alignment horizontal="right"/>
    </xf>
    <xf numFmtId="49" fontId="2" fillId="0" borderId="0" xfId="0" applyNumberFormat="1" applyFont="1" applyAlignment="1">
      <alignment horizontal="left"/>
    </xf>
    <xf numFmtId="43" fontId="7" fillId="3" borderId="7" xfId="1" applyFont="1" applyFill="1" applyBorder="1"/>
    <xf numFmtId="43" fontId="3" fillId="0" borderId="2" xfId="1" applyFont="1" applyBorder="1" applyAlignment="1">
      <alignment horizontal="center" vertical="center"/>
    </xf>
    <xf numFmtId="43" fontId="2" fillId="0" borderId="2" xfId="1" applyFont="1" applyBorder="1" applyAlignment="1">
      <alignment horizontal="center" vertical="center"/>
    </xf>
    <xf numFmtId="43" fontId="2" fillId="0" borderId="3" xfId="1" applyFont="1" applyBorder="1" applyAlignment="1">
      <alignment horizontal="center" vertical="center"/>
    </xf>
    <xf numFmtId="0" fontId="9" fillId="0" borderId="8" xfId="2" applyNumberFormat="1" applyFont="1" applyFill="1" applyBorder="1" applyAlignment="1">
      <alignment vertical="top" wrapText="1" readingOrder="1"/>
    </xf>
    <xf numFmtId="0" fontId="10" fillId="0" borderId="9" xfId="2" applyNumberFormat="1" applyFont="1" applyFill="1" applyBorder="1" applyAlignment="1">
      <alignment vertical="top" wrapText="1"/>
    </xf>
    <xf numFmtId="0" fontId="10" fillId="0" borderId="10" xfId="2" applyNumberFormat="1" applyFont="1" applyFill="1" applyBorder="1" applyAlignment="1">
      <alignment vertical="top" wrapText="1"/>
    </xf>
    <xf numFmtId="0" fontId="3" fillId="0" borderId="0" xfId="2" applyNumberFormat="1" applyFont="1" applyFill="1" applyBorder="1" applyAlignment="1">
      <alignment vertical="top" wrapText="1" readingOrder="1"/>
    </xf>
    <xf numFmtId="0" fontId="3" fillId="0" borderId="0" xfId="2" applyNumberFormat="1" applyFont="1" applyFill="1" applyBorder="1" applyAlignment="1">
      <alignment vertical="top" wrapText="1"/>
    </xf>
    <xf numFmtId="0" fontId="11" fillId="0" borderId="0" xfId="2" applyNumberFormat="1" applyFont="1" applyFill="1" applyBorder="1" applyAlignment="1">
      <alignment vertical="top" wrapText="1"/>
    </xf>
    <xf numFmtId="0" fontId="10" fillId="0" borderId="10" xfId="2" applyNumberFormat="1" applyFont="1" applyFill="1" applyBorder="1" applyAlignment="1">
      <alignment vertical="top" wrapText="1"/>
    </xf>
    <xf numFmtId="43" fontId="5" fillId="0" borderId="0" xfId="0" applyNumberFormat="1" applyFont="1"/>
    <xf numFmtId="0" fontId="7" fillId="0" borderId="0" xfId="0" applyFont="1" applyAlignment="1">
      <alignment horizontal="center"/>
    </xf>
    <xf numFmtId="43" fontId="11" fillId="3" borderId="0" xfId="1" applyFont="1" applyFill="1"/>
    <xf numFmtId="187" fontId="11" fillId="0" borderId="0" xfId="2" applyNumberFormat="1" applyFont="1" applyFill="1" applyBorder="1" applyAlignment="1">
      <alignment vertical="top" wrapText="1" readingOrder="1"/>
    </xf>
    <xf numFmtId="43" fontId="7" fillId="3" borderId="0" xfId="1" applyFont="1" applyFill="1" applyBorder="1"/>
    <xf numFmtId="43" fontId="11" fillId="0" borderId="0" xfId="1" applyFont="1" applyBorder="1"/>
    <xf numFmtId="0" fontId="11" fillId="0" borderId="0" xfId="0" applyFont="1"/>
    <xf numFmtId="49" fontId="11" fillId="0" borderId="0" xfId="0" applyNumberFormat="1" applyFont="1" applyAlignment="1">
      <alignment horizontal="right"/>
    </xf>
    <xf numFmtId="0" fontId="12" fillId="0" borderId="0" xfId="0" applyFont="1"/>
    <xf numFmtId="43" fontId="3" fillId="0" borderId="2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43" fontId="7" fillId="0" borderId="0" xfId="1" applyFont="1" applyAlignment="1">
      <alignment horizontal="center" vertical="center"/>
    </xf>
    <xf numFmtId="43" fontId="7" fillId="0" borderId="3" xfId="1" applyFont="1" applyBorder="1" applyAlignment="1">
      <alignment horizontal="center" vertical="center"/>
    </xf>
    <xf numFmtId="43" fontId="7" fillId="0" borderId="2" xfId="1" applyFont="1" applyBorder="1" applyAlignment="1">
      <alignment horizontal="left" vertical="center"/>
    </xf>
    <xf numFmtId="43" fontId="11" fillId="0" borderId="2" xfId="1" applyFont="1" applyBorder="1" applyAlignment="1">
      <alignment horizontal="center" vertical="center"/>
    </xf>
    <xf numFmtId="43" fontId="11" fillId="0" borderId="0" xfId="1" applyFont="1" applyAlignment="1">
      <alignment horizontal="center" vertical="center"/>
    </xf>
    <xf numFmtId="0" fontId="11" fillId="0" borderId="3" xfId="0" applyFont="1" applyFill="1" applyBorder="1"/>
    <xf numFmtId="43" fontId="11" fillId="0" borderId="3" xfId="1" applyFont="1" applyFill="1" applyBorder="1"/>
    <xf numFmtId="43" fontId="11" fillId="0" borderId="3" xfId="0" applyNumberFormat="1" applyFont="1" applyFill="1" applyBorder="1"/>
    <xf numFmtId="0" fontId="11" fillId="0" borderId="0" xfId="0" applyFont="1" applyFill="1"/>
    <xf numFmtId="0" fontId="11" fillId="0" borderId="1" xfId="0" applyFont="1" applyBorder="1" applyAlignment="1">
      <alignment horizontal="center"/>
    </xf>
    <xf numFmtId="43" fontId="11" fillId="0" borderId="5" xfId="0" applyNumberFormat="1" applyFont="1" applyBorder="1" applyAlignment="1">
      <alignment horizontal="center"/>
    </xf>
    <xf numFmtId="0" fontId="7" fillId="0" borderId="3" xfId="0" applyFont="1" applyBorder="1"/>
    <xf numFmtId="43" fontId="11" fillId="0" borderId="3" xfId="1" applyFont="1" applyBorder="1"/>
    <xf numFmtId="0" fontId="11" fillId="0" borderId="3" xfId="0" applyFont="1" applyBorder="1"/>
    <xf numFmtId="0" fontId="11" fillId="0" borderId="1" xfId="0" applyFont="1" applyBorder="1"/>
    <xf numFmtId="43" fontId="11" fillId="0" borderId="5" xfId="1" applyFont="1" applyBorder="1"/>
    <xf numFmtId="43" fontId="11" fillId="0" borderId="0" xfId="1" applyFont="1"/>
    <xf numFmtId="43" fontId="11" fillId="0" borderId="6" xfId="1" applyFont="1" applyBorder="1"/>
    <xf numFmtId="0" fontId="2" fillId="0" borderId="0" xfId="0" applyFont="1"/>
    <xf numFmtId="43" fontId="7" fillId="0" borderId="2" xfId="1" applyFont="1" applyBorder="1" applyAlignment="1">
      <alignment horizontal="center" vertical="center"/>
    </xf>
    <xf numFmtId="0" fontId="13" fillId="0" borderId="3" xfId="0" applyFont="1" applyFill="1" applyBorder="1"/>
    <xf numFmtId="43" fontId="7" fillId="0" borderId="2" xfId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3" fontId="3" fillId="0" borderId="1" xfId="1" applyFont="1" applyBorder="1" applyAlignment="1">
      <alignment horizontal="center" vertical="center"/>
    </xf>
    <xf numFmtId="43" fontId="3" fillId="0" borderId="2" xfId="1" applyFont="1" applyBorder="1" applyAlignment="1">
      <alignment horizontal="center" vertical="center"/>
    </xf>
    <xf numFmtId="43" fontId="3" fillId="0" borderId="3" xfId="1" applyFont="1" applyBorder="1" applyAlignment="1">
      <alignment horizontal="center" vertical="center"/>
    </xf>
    <xf numFmtId="43" fontId="3" fillId="0" borderId="4" xfId="1" applyFont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7" fillId="0" borderId="0" xfId="0" applyFont="1" applyAlignment="1">
      <alignment horizontal="center"/>
    </xf>
    <xf numFmtId="43" fontId="7" fillId="0" borderId="1" xfId="1" applyFont="1" applyBorder="1" applyAlignment="1">
      <alignment horizontal="center" vertical="center"/>
    </xf>
    <xf numFmtId="43" fontId="7" fillId="0" borderId="2" xfId="1" applyFont="1" applyBorder="1" applyAlignment="1">
      <alignment horizontal="center" vertical="center"/>
    </xf>
    <xf numFmtId="0" fontId="9" fillId="0" borderId="8" xfId="2" applyNumberFormat="1" applyFont="1" applyFill="1" applyBorder="1" applyAlignment="1">
      <alignment vertical="top" wrapText="1" readingOrder="1"/>
    </xf>
    <xf numFmtId="0" fontId="10" fillId="0" borderId="9" xfId="2" applyNumberFormat="1" applyFont="1" applyFill="1" applyBorder="1" applyAlignment="1">
      <alignment vertical="top" wrapText="1"/>
    </xf>
    <xf numFmtId="0" fontId="10" fillId="0" borderId="10" xfId="2" applyNumberFormat="1" applyFont="1" applyFill="1" applyBorder="1" applyAlignment="1">
      <alignment vertical="top" wrapText="1"/>
    </xf>
    <xf numFmtId="0" fontId="3" fillId="0" borderId="0" xfId="2" applyNumberFormat="1" applyFont="1" applyFill="1" applyBorder="1" applyAlignment="1">
      <alignment vertical="top" wrapText="1" readingOrder="1"/>
    </xf>
    <xf numFmtId="0" fontId="3" fillId="0" borderId="0" xfId="2" applyNumberFormat="1" applyFont="1" applyFill="1" applyBorder="1" applyAlignment="1">
      <alignment vertical="top" wrapText="1"/>
    </xf>
    <xf numFmtId="0" fontId="11" fillId="0" borderId="0" xfId="2" applyNumberFormat="1" applyFont="1" applyFill="1" applyBorder="1" applyAlignment="1">
      <alignment vertical="top" wrapText="1" readingOrder="1"/>
    </xf>
    <xf numFmtId="0" fontId="11" fillId="0" borderId="0" xfId="2" applyNumberFormat="1" applyFont="1" applyFill="1" applyBorder="1" applyAlignment="1">
      <alignment vertical="top" wrapText="1"/>
    </xf>
  </cellXfs>
  <cellStyles count="3">
    <cellStyle name="Normal" xfId="2"/>
    <cellStyle name="เครื่องหมายจุลภาค" xfId="1" builtinId="3"/>
    <cellStyle name="ปกติ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"/>
  <sheetViews>
    <sheetView view="pageBreakPreview" zoomScale="85" zoomScaleNormal="100" zoomScaleSheetLayoutView="85" workbookViewId="0">
      <selection activeCell="K17" sqref="K17"/>
    </sheetView>
  </sheetViews>
  <sheetFormatPr defaultRowHeight="21"/>
  <cols>
    <col min="1" max="1" width="12.125" style="1" customWidth="1"/>
    <col min="2" max="2" width="18" style="1" customWidth="1"/>
    <col min="3" max="3" width="13.25" style="1" customWidth="1"/>
    <col min="4" max="4" width="12.125" style="1" customWidth="1"/>
    <col min="5" max="5" width="11.875" style="1" customWidth="1"/>
    <col min="6" max="6" width="12" style="1" customWidth="1"/>
    <col min="7" max="7" width="13.25" style="1" customWidth="1"/>
    <col min="8" max="8" width="11.625" style="1" customWidth="1"/>
    <col min="9" max="10" width="13.25" style="1" customWidth="1"/>
    <col min="11" max="11" width="12" style="1" customWidth="1"/>
    <col min="12" max="12" width="11.5" style="1" customWidth="1"/>
    <col min="13" max="13" width="12" style="1" customWidth="1"/>
    <col min="14" max="14" width="11.5" style="1" bestFit="1" customWidth="1"/>
    <col min="15" max="16384" width="9" style="1"/>
  </cols>
  <sheetData>
    <row r="1" spans="1:14">
      <c r="A1" s="70" t="s">
        <v>93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>
      <c r="A2" s="70" t="s">
        <v>40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</row>
    <row r="3" spans="1:14">
      <c r="A3" s="70" t="s">
        <v>99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</row>
    <row r="4" spans="1:14">
      <c r="A4" s="71" t="s">
        <v>0</v>
      </c>
      <c r="B4" s="71" t="s">
        <v>1</v>
      </c>
      <c r="C4" s="69" t="s">
        <v>2</v>
      </c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</row>
    <row r="5" spans="1:14" s="3" customFormat="1" ht="23.25" customHeight="1">
      <c r="A5" s="71"/>
      <c r="B5" s="71"/>
      <c r="C5" s="2" t="s">
        <v>3</v>
      </c>
      <c r="D5" s="2" t="s">
        <v>4</v>
      </c>
      <c r="E5" s="72" t="s">
        <v>5</v>
      </c>
      <c r="F5" s="7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45" t="s">
        <v>94</v>
      </c>
      <c r="L5" s="2"/>
      <c r="M5" s="2"/>
      <c r="N5" s="2"/>
    </row>
    <row r="6" spans="1:14" s="3" customFormat="1" ht="23.25" customHeight="1">
      <c r="A6" s="71"/>
      <c r="B6" s="71"/>
      <c r="C6" s="4" t="s">
        <v>11</v>
      </c>
      <c r="D6" s="4" t="s">
        <v>12</v>
      </c>
      <c r="E6" s="73"/>
      <c r="F6" s="73"/>
      <c r="G6" s="4" t="s">
        <v>13</v>
      </c>
      <c r="H6" s="4" t="s">
        <v>14</v>
      </c>
      <c r="I6" s="4" t="s">
        <v>15</v>
      </c>
      <c r="J6" s="4" t="s">
        <v>16</v>
      </c>
      <c r="K6" s="46" t="s">
        <v>95</v>
      </c>
      <c r="L6" s="4" t="s">
        <v>17</v>
      </c>
      <c r="M6" s="4" t="s">
        <v>18</v>
      </c>
      <c r="N6" s="4" t="s">
        <v>19</v>
      </c>
    </row>
    <row r="7" spans="1:14" s="3" customFormat="1" ht="23.25" customHeight="1">
      <c r="A7" s="72"/>
      <c r="B7" s="72"/>
      <c r="C7" s="4" t="s">
        <v>20</v>
      </c>
      <c r="D7" s="4" t="s">
        <v>21</v>
      </c>
      <c r="E7" s="74"/>
      <c r="F7" s="74"/>
      <c r="G7" s="4"/>
      <c r="H7" s="4"/>
      <c r="I7" s="4" t="s">
        <v>14</v>
      </c>
      <c r="J7" s="4" t="s">
        <v>22</v>
      </c>
      <c r="K7" s="46"/>
      <c r="L7" s="4"/>
      <c r="M7" s="4"/>
      <c r="N7" s="4"/>
    </row>
    <row r="8" spans="1:14" s="3" customFormat="1" ht="23.25" customHeight="1">
      <c r="A8" s="11" t="s">
        <v>39</v>
      </c>
      <c r="B8" s="2"/>
      <c r="C8" s="2"/>
      <c r="D8" s="2"/>
      <c r="E8" s="2"/>
      <c r="F8" s="2"/>
      <c r="G8" s="2"/>
      <c r="H8" s="2"/>
      <c r="I8" s="2"/>
      <c r="J8" s="2"/>
      <c r="K8" s="45"/>
      <c r="L8" s="2"/>
      <c r="M8" s="16"/>
      <c r="N8" s="2"/>
    </row>
    <row r="9" spans="1:14">
      <c r="A9" s="5" t="s">
        <v>23</v>
      </c>
      <c r="B9" s="5" t="s">
        <v>24</v>
      </c>
      <c r="C9" s="6">
        <v>0</v>
      </c>
      <c r="D9" s="6">
        <v>0</v>
      </c>
      <c r="E9" s="6">
        <v>0</v>
      </c>
      <c r="F9" s="6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7">
        <v>0</v>
      </c>
      <c r="M9" s="15">
        <v>0</v>
      </c>
      <c r="N9" s="7">
        <f>SUM(C9:M9)</f>
        <v>0</v>
      </c>
    </row>
    <row r="10" spans="1:14">
      <c r="A10" s="5"/>
      <c r="B10" s="5" t="s">
        <v>25</v>
      </c>
      <c r="C10" s="6">
        <v>0</v>
      </c>
      <c r="D10" s="6">
        <v>0</v>
      </c>
      <c r="E10" s="6">
        <v>0</v>
      </c>
      <c r="F10" s="6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15">
        <v>0</v>
      </c>
      <c r="N10" s="7">
        <f>SUM(C10:M10)</f>
        <v>0</v>
      </c>
    </row>
    <row r="11" spans="1:14">
      <c r="A11" s="5" t="s">
        <v>26</v>
      </c>
      <c r="B11" s="5" t="s">
        <v>27</v>
      </c>
      <c r="C11" s="6">
        <v>0</v>
      </c>
      <c r="D11" s="6">
        <v>0</v>
      </c>
      <c r="E11" s="6">
        <v>0</v>
      </c>
      <c r="F11" s="6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7">
        <v>0</v>
      </c>
      <c r="M11" s="15">
        <v>0</v>
      </c>
      <c r="N11" s="7">
        <f t="shared" ref="N11:N19" si="0">SUM(C11:M11)</f>
        <v>0</v>
      </c>
    </row>
    <row r="12" spans="1:14">
      <c r="A12" s="5"/>
      <c r="B12" s="5" t="s">
        <v>28</v>
      </c>
      <c r="C12" s="6">
        <v>0</v>
      </c>
      <c r="D12" s="6">
        <v>0</v>
      </c>
      <c r="E12" s="6">
        <v>0</v>
      </c>
      <c r="F12" s="6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7">
        <v>0</v>
      </c>
      <c r="M12" s="15">
        <v>0</v>
      </c>
      <c r="N12" s="7">
        <f t="shared" si="0"/>
        <v>0</v>
      </c>
    </row>
    <row r="13" spans="1:14">
      <c r="A13" s="5"/>
      <c r="B13" s="5" t="s">
        <v>29</v>
      </c>
      <c r="C13" s="6">
        <v>0</v>
      </c>
      <c r="D13" s="6">
        <v>0</v>
      </c>
      <c r="E13" s="6">
        <v>0</v>
      </c>
      <c r="F13" s="6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7">
        <v>0</v>
      </c>
      <c r="M13" s="15">
        <v>0</v>
      </c>
      <c r="N13" s="7">
        <f t="shared" si="0"/>
        <v>0</v>
      </c>
    </row>
    <row r="14" spans="1:14">
      <c r="A14" s="5"/>
      <c r="B14" s="5" t="s">
        <v>30</v>
      </c>
      <c r="C14" s="6">
        <v>0</v>
      </c>
      <c r="D14" s="6">
        <v>0</v>
      </c>
      <c r="E14" s="6">
        <v>0</v>
      </c>
      <c r="F14" s="6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7">
        <v>0</v>
      </c>
      <c r="M14" s="15">
        <v>0</v>
      </c>
      <c r="N14" s="7">
        <f t="shared" si="0"/>
        <v>0</v>
      </c>
    </row>
    <row r="15" spans="1:14">
      <c r="A15" s="5" t="s">
        <v>31</v>
      </c>
      <c r="B15" s="5" t="s">
        <v>32</v>
      </c>
      <c r="C15" s="6">
        <v>0</v>
      </c>
      <c r="D15" s="6">
        <v>0</v>
      </c>
      <c r="E15" s="6">
        <v>0</v>
      </c>
      <c r="F15" s="6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7">
        <v>0</v>
      </c>
      <c r="M15" s="15">
        <v>0</v>
      </c>
      <c r="N15" s="7">
        <f t="shared" si="0"/>
        <v>0</v>
      </c>
    </row>
    <row r="16" spans="1:14">
      <c r="A16" s="5"/>
      <c r="B16" s="5" t="s">
        <v>33</v>
      </c>
      <c r="C16" s="6">
        <v>0</v>
      </c>
      <c r="D16" s="6">
        <v>0</v>
      </c>
      <c r="E16" s="6">
        <v>0</v>
      </c>
      <c r="F16" s="6">
        <v>0</v>
      </c>
      <c r="G16" s="7">
        <v>0</v>
      </c>
      <c r="H16" s="7">
        <v>0</v>
      </c>
      <c r="I16" s="7">
        <v>0</v>
      </c>
      <c r="J16" s="7">
        <v>0</v>
      </c>
      <c r="K16" s="7">
        <v>199999</v>
      </c>
      <c r="L16" s="7">
        <v>0</v>
      </c>
      <c r="M16" s="15">
        <v>0</v>
      </c>
      <c r="N16" s="7">
        <f t="shared" si="0"/>
        <v>199999</v>
      </c>
    </row>
    <row r="17" spans="1:14">
      <c r="A17" s="5" t="s">
        <v>34</v>
      </c>
      <c r="B17" s="5" t="s">
        <v>35</v>
      </c>
      <c r="C17" s="6">
        <v>0</v>
      </c>
      <c r="D17" s="6">
        <v>0</v>
      </c>
      <c r="E17" s="6">
        <v>0</v>
      </c>
      <c r="F17" s="6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15">
        <v>0</v>
      </c>
      <c r="N17" s="7">
        <f t="shared" si="0"/>
        <v>0</v>
      </c>
    </row>
    <row r="18" spans="1:14">
      <c r="A18" s="5" t="s">
        <v>36</v>
      </c>
      <c r="B18" s="5" t="s">
        <v>37</v>
      </c>
      <c r="C18" s="6">
        <v>0</v>
      </c>
      <c r="D18" s="6">
        <v>0</v>
      </c>
      <c r="E18" s="6">
        <v>0</v>
      </c>
      <c r="F18" s="6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15">
        <v>0</v>
      </c>
      <c r="N18" s="7">
        <f t="shared" si="0"/>
        <v>0</v>
      </c>
    </row>
    <row r="19" spans="1:14">
      <c r="A19" s="5" t="s">
        <v>18</v>
      </c>
      <c r="B19" s="5" t="s">
        <v>18</v>
      </c>
      <c r="C19" s="6">
        <v>0</v>
      </c>
      <c r="D19" s="6">
        <v>0</v>
      </c>
      <c r="E19" s="6">
        <v>0</v>
      </c>
      <c r="F19" s="6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7">
        <v>0</v>
      </c>
      <c r="M19" s="15">
        <v>0</v>
      </c>
      <c r="N19" s="7">
        <f t="shared" si="0"/>
        <v>0</v>
      </c>
    </row>
    <row r="20" spans="1:14">
      <c r="A20" s="5"/>
      <c r="B20" s="5"/>
      <c r="C20" s="6"/>
      <c r="D20" s="6"/>
      <c r="E20" s="6"/>
      <c r="F20" s="6"/>
      <c r="G20" s="7"/>
      <c r="H20" s="7"/>
      <c r="I20" s="7"/>
      <c r="J20" s="7"/>
      <c r="K20" s="7"/>
      <c r="L20" s="7"/>
      <c r="M20" s="15"/>
      <c r="N20" s="7"/>
    </row>
    <row r="21" spans="1:14">
      <c r="A21" s="69" t="s">
        <v>19</v>
      </c>
      <c r="B21" s="69"/>
      <c r="C21" s="10">
        <f>SUM(C9:C20)</f>
        <v>0</v>
      </c>
      <c r="D21" s="10">
        <f t="shared" ref="D21:N21" si="1">SUM(D9:D18)</f>
        <v>0</v>
      </c>
      <c r="E21" s="10">
        <f t="shared" si="1"/>
        <v>0</v>
      </c>
      <c r="F21" s="10">
        <f t="shared" si="1"/>
        <v>0</v>
      </c>
      <c r="G21" s="10">
        <f t="shared" si="1"/>
        <v>0</v>
      </c>
      <c r="H21" s="10">
        <f>SUM(H9:H19)</f>
        <v>0</v>
      </c>
      <c r="I21" s="10">
        <f t="shared" si="1"/>
        <v>0</v>
      </c>
      <c r="J21" s="10">
        <f t="shared" si="1"/>
        <v>0</v>
      </c>
      <c r="K21" s="10">
        <f t="shared" si="1"/>
        <v>199999</v>
      </c>
      <c r="L21" s="10">
        <f t="shared" si="1"/>
        <v>0</v>
      </c>
      <c r="M21" s="10">
        <f t="shared" si="1"/>
        <v>0</v>
      </c>
      <c r="N21" s="10">
        <f t="shared" si="1"/>
        <v>199999</v>
      </c>
    </row>
  </sheetData>
  <mergeCells count="9">
    <mergeCell ref="A21:B21"/>
    <mergeCell ref="A1:N1"/>
    <mergeCell ref="A2:N2"/>
    <mergeCell ref="A3:N3"/>
    <mergeCell ref="A4:A7"/>
    <mergeCell ref="B4:B7"/>
    <mergeCell ref="C4:N4"/>
    <mergeCell ref="E5:E7"/>
    <mergeCell ref="F5:F7"/>
  </mergeCells>
  <pageMargins left="0.19685039370078741" right="0.19685039370078741" top="0.74803149606299213" bottom="0.51181102362204722" header="0.31496062992125984" footer="0.31496062992125984"/>
  <pageSetup paperSize="9"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1"/>
  <sheetViews>
    <sheetView view="pageBreakPreview" zoomScale="85" zoomScaleNormal="100" zoomScaleSheetLayoutView="85" workbookViewId="0">
      <selection activeCell="B10" sqref="B10"/>
    </sheetView>
  </sheetViews>
  <sheetFormatPr defaultRowHeight="21"/>
  <cols>
    <col min="1" max="1" width="12.125" style="1" customWidth="1"/>
    <col min="2" max="2" width="18" style="1" customWidth="1"/>
    <col min="3" max="11" width="13.25" style="1" customWidth="1"/>
    <col min="12" max="13" width="14" style="1" customWidth="1"/>
    <col min="14" max="16384" width="9" style="1"/>
  </cols>
  <sheetData>
    <row r="1" spans="1:13">
      <c r="A1" s="70" t="s">
        <v>93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>
      <c r="A2" s="70" t="s">
        <v>41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>
      <c r="A3" s="75" t="s">
        <v>99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>
      <c r="A4" s="71" t="s">
        <v>0</v>
      </c>
      <c r="B4" s="71" t="s">
        <v>1</v>
      </c>
      <c r="C4" s="69" t="s">
        <v>2</v>
      </c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s="3" customFormat="1" ht="23.25" customHeight="1">
      <c r="A5" s="71"/>
      <c r="B5" s="71"/>
      <c r="C5" s="2" t="s">
        <v>3</v>
      </c>
      <c r="D5" s="2" t="s">
        <v>4</v>
      </c>
      <c r="E5" s="72" t="s">
        <v>5</v>
      </c>
      <c r="F5" s="7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/>
      <c r="L5" s="2"/>
      <c r="M5" s="2"/>
    </row>
    <row r="6" spans="1:13" s="3" customFormat="1" ht="23.25" customHeight="1">
      <c r="A6" s="71"/>
      <c r="B6" s="71"/>
      <c r="C6" s="4" t="s">
        <v>11</v>
      </c>
      <c r="D6" s="4" t="s">
        <v>12</v>
      </c>
      <c r="E6" s="73"/>
      <c r="F6" s="73"/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</row>
    <row r="7" spans="1:13" s="3" customFormat="1" ht="23.25" customHeight="1">
      <c r="A7" s="72"/>
      <c r="B7" s="72"/>
      <c r="C7" s="4" t="s">
        <v>20</v>
      </c>
      <c r="D7" s="4" t="s">
        <v>21</v>
      </c>
      <c r="E7" s="74"/>
      <c r="F7" s="74"/>
      <c r="G7" s="4"/>
      <c r="H7" s="4"/>
      <c r="I7" s="4" t="s">
        <v>14</v>
      </c>
      <c r="J7" s="4" t="s">
        <v>22</v>
      </c>
      <c r="K7" s="4"/>
      <c r="L7" s="4"/>
      <c r="M7" s="4"/>
    </row>
    <row r="8" spans="1:13" s="3" customFormat="1" ht="23.25" customHeight="1">
      <c r="A8" s="11" t="s">
        <v>39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5" t="s">
        <v>23</v>
      </c>
      <c r="B9" s="5" t="s">
        <v>24</v>
      </c>
      <c r="C9" s="6">
        <v>0</v>
      </c>
      <c r="D9" s="6">
        <v>0</v>
      </c>
      <c r="E9" s="6">
        <v>0</v>
      </c>
      <c r="F9" s="6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15">
        <v>0</v>
      </c>
      <c r="M9" s="7">
        <f>SUM(C9:L9)</f>
        <v>0</v>
      </c>
    </row>
    <row r="10" spans="1:13">
      <c r="A10" s="5"/>
      <c r="B10" s="5" t="s">
        <v>25</v>
      </c>
      <c r="C10" s="6">
        <v>0</v>
      </c>
      <c r="D10" s="6">
        <v>0</v>
      </c>
      <c r="E10" s="6">
        <v>0</v>
      </c>
      <c r="F10" s="6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15">
        <v>0</v>
      </c>
      <c r="M10" s="7">
        <f>SUM(C10:L10)</f>
        <v>0</v>
      </c>
    </row>
    <row r="11" spans="1:13">
      <c r="A11" s="5" t="s">
        <v>26</v>
      </c>
      <c r="B11" s="5" t="s">
        <v>27</v>
      </c>
      <c r="C11" s="6">
        <v>0</v>
      </c>
      <c r="D11" s="6">
        <v>0</v>
      </c>
      <c r="E11" s="6">
        <v>0</v>
      </c>
      <c r="F11" s="6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15">
        <v>0</v>
      </c>
      <c r="M11" s="7">
        <f t="shared" ref="M11:M19" si="0">SUM(C11:L11)</f>
        <v>0</v>
      </c>
    </row>
    <row r="12" spans="1:13">
      <c r="A12" s="5"/>
      <c r="B12" s="5" t="s">
        <v>28</v>
      </c>
      <c r="C12" s="6">
        <v>0</v>
      </c>
      <c r="D12" s="6">
        <v>0</v>
      </c>
      <c r="E12" s="6">
        <v>0</v>
      </c>
      <c r="F12" s="6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15">
        <v>0</v>
      </c>
      <c r="M12" s="7">
        <f t="shared" si="0"/>
        <v>0</v>
      </c>
    </row>
    <row r="13" spans="1:13">
      <c r="A13" s="5"/>
      <c r="B13" s="5" t="s">
        <v>29</v>
      </c>
      <c r="C13" s="6">
        <v>0</v>
      </c>
      <c r="D13" s="6">
        <v>0</v>
      </c>
      <c r="E13" s="6">
        <v>0</v>
      </c>
      <c r="F13" s="6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15">
        <v>0</v>
      </c>
      <c r="M13" s="7">
        <f t="shared" si="0"/>
        <v>0</v>
      </c>
    </row>
    <row r="14" spans="1:13">
      <c r="A14" s="5"/>
      <c r="B14" s="5" t="s">
        <v>30</v>
      </c>
      <c r="C14" s="6">
        <v>0</v>
      </c>
      <c r="D14" s="6">
        <v>0</v>
      </c>
      <c r="E14" s="6">
        <v>0</v>
      </c>
      <c r="F14" s="6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15">
        <v>0</v>
      </c>
      <c r="M14" s="7">
        <f t="shared" si="0"/>
        <v>0</v>
      </c>
    </row>
    <row r="15" spans="1:13">
      <c r="A15" s="5" t="s">
        <v>31</v>
      </c>
      <c r="B15" s="5" t="s">
        <v>32</v>
      </c>
      <c r="C15" s="6">
        <v>0</v>
      </c>
      <c r="D15" s="6">
        <v>0</v>
      </c>
      <c r="E15" s="6">
        <v>0</v>
      </c>
      <c r="F15" s="6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15">
        <v>0</v>
      </c>
      <c r="M15" s="7">
        <f t="shared" si="0"/>
        <v>0</v>
      </c>
    </row>
    <row r="16" spans="1:13">
      <c r="A16" s="5"/>
      <c r="B16" s="5" t="s">
        <v>33</v>
      </c>
      <c r="C16" s="6">
        <v>0</v>
      </c>
      <c r="D16" s="6">
        <v>0</v>
      </c>
      <c r="E16" s="6">
        <v>0</v>
      </c>
      <c r="F16" s="6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15">
        <v>0</v>
      </c>
      <c r="M16" s="7">
        <f t="shared" si="0"/>
        <v>0</v>
      </c>
    </row>
    <row r="17" spans="1:13">
      <c r="A17" s="5" t="s">
        <v>34</v>
      </c>
      <c r="B17" s="5" t="s">
        <v>35</v>
      </c>
      <c r="C17" s="6">
        <v>0</v>
      </c>
      <c r="D17" s="6">
        <v>0</v>
      </c>
      <c r="E17" s="6">
        <v>0</v>
      </c>
      <c r="F17" s="6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15">
        <v>0</v>
      </c>
      <c r="M17" s="7">
        <f t="shared" si="0"/>
        <v>0</v>
      </c>
    </row>
    <row r="18" spans="1:13">
      <c r="A18" s="5" t="s">
        <v>36</v>
      </c>
      <c r="B18" s="5" t="s">
        <v>37</v>
      </c>
      <c r="C18" s="6">
        <v>0</v>
      </c>
      <c r="D18" s="6">
        <v>0</v>
      </c>
      <c r="E18" s="6">
        <v>0</v>
      </c>
      <c r="F18" s="6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15">
        <v>0</v>
      </c>
      <c r="M18" s="7">
        <f t="shared" si="0"/>
        <v>0</v>
      </c>
    </row>
    <row r="19" spans="1:13">
      <c r="A19" s="5" t="s">
        <v>18</v>
      </c>
      <c r="B19" s="5" t="s">
        <v>18</v>
      </c>
      <c r="C19" s="6">
        <v>0</v>
      </c>
      <c r="D19" s="6">
        <v>0</v>
      </c>
      <c r="E19" s="6">
        <v>0</v>
      </c>
      <c r="F19" s="6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15">
        <v>0</v>
      </c>
      <c r="M19" s="7">
        <f t="shared" si="0"/>
        <v>0</v>
      </c>
    </row>
    <row r="20" spans="1:13">
      <c r="A20" s="5"/>
      <c r="B20" s="5"/>
      <c r="C20" s="8"/>
      <c r="D20" s="8"/>
      <c r="E20" s="8"/>
      <c r="F20" s="8"/>
      <c r="G20" s="9"/>
      <c r="H20" s="9"/>
      <c r="I20" s="9"/>
      <c r="J20" s="9"/>
      <c r="K20" s="9"/>
      <c r="L20" s="9"/>
      <c r="M20" s="7"/>
    </row>
    <row r="21" spans="1:13">
      <c r="A21" s="69" t="s">
        <v>19</v>
      </c>
      <c r="B21" s="69"/>
      <c r="C21" s="8">
        <f>SUM(C9:C18)</f>
        <v>0</v>
      </c>
      <c r="D21" s="8">
        <f>SUM(D9:D18)</f>
        <v>0</v>
      </c>
      <c r="E21" s="8">
        <f>SUM(E9:E18)</f>
        <v>0</v>
      </c>
      <c r="F21" s="8">
        <f t="shared" ref="F21:M21" si="1">SUM(F9:F18)</f>
        <v>0</v>
      </c>
      <c r="G21" s="8">
        <f t="shared" si="1"/>
        <v>0</v>
      </c>
      <c r="H21" s="8">
        <f t="shared" si="1"/>
        <v>0</v>
      </c>
      <c r="I21" s="8">
        <f t="shared" si="1"/>
        <v>0</v>
      </c>
      <c r="J21" s="8">
        <f t="shared" si="1"/>
        <v>0</v>
      </c>
      <c r="K21" s="8">
        <f t="shared" si="1"/>
        <v>0</v>
      </c>
      <c r="L21" s="8">
        <f t="shared" si="1"/>
        <v>0</v>
      </c>
      <c r="M21" s="10">
        <f t="shared" si="1"/>
        <v>0</v>
      </c>
    </row>
  </sheetData>
  <mergeCells count="9">
    <mergeCell ref="A21:B21"/>
    <mergeCell ref="A1:M1"/>
    <mergeCell ref="A2:M2"/>
    <mergeCell ref="A3:M3"/>
    <mergeCell ref="A4:A7"/>
    <mergeCell ref="B4:B7"/>
    <mergeCell ref="C4:M4"/>
    <mergeCell ref="E5:E7"/>
    <mergeCell ref="F5:F7"/>
  </mergeCells>
  <pageMargins left="0.27559055118110237" right="0.15748031496062992" top="0.74803149606299213" bottom="0.51181102362204722" header="0.31496062992125984" footer="0.31496062992125984"/>
  <pageSetup paperSize="9" scale="7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"/>
  <sheetViews>
    <sheetView view="pageBreakPreview" zoomScale="85" zoomScaleNormal="100" zoomScaleSheetLayoutView="85" workbookViewId="0">
      <selection activeCell="A4" sqref="A4:A7"/>
    </sheetView>
  </sheetViews>
  <sheetFormatPr defaultRowHeight="21"/>
  <cols>
    <col min="1" max="1" width="12.125" style="1" customWidth="1"/>
    <col min="2" max="2" width="18" style="1" customWidth="1"/>
    <col min="3" max="11" width="13.25" style="1" customWidth="1"/>
    <col min="12" max="13" width="14" style="1" customWidth="1"/>
    <col min="14" max="16384" width="9" style="1"/>
  </cols>
  <sheetData>
    <row r="1" spans="1:13">
      <c r="A1" s="70" t="s">
        <v>93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</row>
    <row r="2" spans="1:13">
      <c r="A2" s="70" t="s">
        <v>38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</row>
    <row r="3" spans="1:13">
      <c r="A3" s="70" t="s">
        <v>99</v>
      </c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>
      <c r="A4" s="71" t="s">
        <v>0</v>
      </c>
      <c r="B4" s="71" t="s">
        <v>1</v>
      </c>
      <c r="C4" s="69" t="s">
        <v>2</v>
      </c>
      <c r="D4" s="69"/>
      <c r="E4" s="69"/>
      <c r="F4" s="69"/>
      <c r="G4" s="69"/>
      <c r="H4" s="69"/>
      <c r="I4" s="69"/>
      <c r="J4" s="69"/>
      <c r="K4" s="69"/>
      <c r="L4" s="69"/>
      <c r="M4" s="69"/>
    </row>
    <row r="5" spans="1:13" s="3" customFormat="1" ht="23.25" customHeight="1">
      <c r="A5" s="71"/>
      <c r="B5" s="71"/>
      <c r="C5" s="2" t="s">
        <v>3</v>
      </c>
      <c r="D5" s="2" t="s">
        <v>4</v>
      </c>
      <c r="E5" s="72" t="s">
        <v>5</v>
      </c>
      <c r="F5" s="7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/>
      <c r="L5" s="2"/>
      <c r="M5" s="2"/>
    </row>
    <row r="6" spans="1:13" s="3" customFormat="1" ht="23.25" customHeight="1">
      <c r="A6" s="71"/>
      <c r="B6" s="71"/>
      <c r="C6" s="4" t="s">
        <v>11</v>
      </c>
      <c r="D6" s="4" t="s">
        <v>12</v>
      </c>
      <c r="E6" s="73"/>
      <c r="F6" s="73"/>
      <c r="G6" s="4" t="s">
        <v>13</v>
      </c>
      <c r="H6" s="4" t="s">
        <v>14</v>
      </c>
      <c r="I6" s="4" t="s">
        <v>15</v>
      </c>
      <c r="J6" s="4" t="s">
        <v>16</v>
      </c>
      <c r="K6" s="4" t="s">
        <v>17</v>
      </c>
      <c r="L6" s="4" t="s">
        <v>18</v>
      </c>
      <c r="M6" s="4" t="s">
        <v>19</v>
      </c>
    </row>
    <row r="7" spans="1:13" s="3" customFormat="1" ht="23.25" customHeight="1">
      <c r="A7" s="72"/>
      <c r="B7" s="72"/>
      <c r="C7" s="4" t="s">
        <v>20</v>
      </c>
      <c r="D7" s="4" t="s">
        <v>21</v>
      </c>
      <c r="E7" s="74"/>
      <c r="F7" s="74"/>
      <c r="G7" s="4"/>
      <c r="H7" s="4"/>
      <c r="I7" s="4" t="s">
        <v>14</v>
      </c>
      <c r="J7" s="4" t="s">
        <v>22</v>
      </c>
      <c r="K7" s="4"/>
      <c r="L7" s="4"/>
      <c r="M7" s="4"/>
    </row>
    <row r="8" spans="1:13" s="3" customFormat="1" ht="23.25" customHeight="1">
      <c r="A8" s="11" t="s">
        <v>39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>
      <c r="A9" s="5" t="s">
        <v>23</v>
      </c>
      <c r="B9" s="5" t="s">
        <v>24</v>
      </c>
      <c r="C9" s="6">
        <v>0</v>
      </c>
      <c r="D9" s="6">
        <v>0</v>
      </c>
      <c r="E9" s="6">
        <v>0</v>
      </c>
      <c r="F9" s="6">
        <v>0</v>
      </c>
      <c r="G9" s="7">
        <v>0</v>
      </c>
      <c r="H9" s="7">
        <v>0</v>
      </c>
      <c r="I9" s="7">
        <v>0</v>
      </c>
      <c r="J9" s="7">
        <v>0</v>
      </c>
      <c r="K9" s="7">
        <v>0</v>
      </c>
      <c r="L9" s="15">
        <v>0</v>
      </c>
      <c r="M9" s="7">
        <f>SUM(C9:L9)</f>
        <v>0</v>
      </c>
    </row>
    <row r="10" spans="1:13">
      <c r="A10" s="5"/>
      <c r="B10" s="5" t="s">
        <v>25</v>
      </c>
      <c r="C10" s="6">
        <v>0</v>
      </c>
      <c r="D10" s="6">
        <v>0</v>
      </c>
      <c r="E10" s="6">
        <v>0</v>
      </c>
      <c r="F10" s="6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15">
        <v>0</v>
      </c>
      <c r="M10" s="7">
        <f>SUM(C10:L10)</f>
        <v>0</v>
      </c>
    </row>
    <row r="11" spans="1:13">
      <c r="A11" s="5" t="s">
        <v>26</v>
      </c>
      <c r="B11" s="5" t="s">
        <v>27</v>
      </c>
      <c r="C11" s="6">
        <v>0</v>
      </c>
      <c r="D11" s="6">
        <v>0</v>
      </c>
      <c r="E11" s="6">
        <v>0</v>
      </c>
      <c r="F11" s="6">
        <v>0</v>
      </c>
      <c r="G11" s="7">
        <v>0</v>
      </c>
      <c r="H11" s="7">
        <v>0</v>
      </c>
      <c r="I11" s="7">
        <v>0</v>
      </c>
      <c r="J11" s="7">
        <v>0</v>
      </c>
      <c r="K11" s="7">
        <v>0</v>
      </c>
      <c r="L11" s="15">
        <v>0</v>
      </c>
      <c r="M11" s="7">
        <f t="shared" ref="M11:M19" si="0">SUM(C11:L11)</f>
        <v>0</v>
      </c>
    </row>
    <row r="12" spans="1:13">
      <c r="A12" s="5"/>
      <c r="B12" s="5" t="s">
        <v>28</v>
      </c>
      <c r="C12" s="6">
        <v>0</v>
      </c>
      <c r="D12" s="6">
        <v>0</v>
      </c>
      <c r="E12" s="6">
        <v>0</v>
      </c>
      <c r="F12" s="6">
        <v>0</v>
      </c>
      <c r="G12" s="7">
        <v>0</v>
      </c>
      <c r="H12" s="7">
        <v>0</v>
      </c>
      <c r="I12" s="7">
        <v>0</v>
      </c>
      <c r="J12" s="7">
        <v>0</v>
      </c>
      <c r="K12" s="7">
        <v>0</v>
      </c>
      <c r="L12" s="15">
        <v>0</v>
      </c>
      <c r="M12" s="7">
        <f t="shared" si="0"/>
        <v>0</v>
      </c>
    </row>
    <row r="13" spans="1:13">
      <c r="A13" s="5"/>
      <c r="B13" s="5" t="s">
        <v>29</v>
      </c>
      <c r="C13" s="6">
        <v>0</v>
      </c>
      <c r="D13" s="6">
        <v>0</v>
      </c>
      <c r="E13" s="6">
        <v>0</v>
      </c>
      <c r="F13" s="6">
        <v>0</v>
      </c>
      <c r="G13" s="7">
        <v>0</v>
      </c>
      <c r="H13" s="7">
        <v>0</v>
      </c>
      <c r="I13" s="7">
        <v>0</v>
      </c>
      <c r="J13" s="7">
        <v>0</v>
      </c>
      <c r="K13" s="7">
        <v>0</v>
      </c>
      <c r="L13" s="15">
        <v>0</v>
      </c>
      <c r="M13" s="7">
        <f t="shared" si="0"/>
        <v>0</v>
      </c>
    </row>
    <row r="14" spans="1:13">
      <c r="A14" s="5"/>
      <c r="B14" s="5" t="s">
        <v>30</v>
      </c>
      <c r="C14" s="6">
        <v>0</v>
      </c>
      <c r="D14" s="6">
        <v>0</v>
      </c>
      <c r="E14" s="6">
        <v>0</v>
      </c>
      <c r="F14" s="6">
        <v>0</v>
      </c>
      <c r="G14" s="7">
        <v>0</v>
      </c>
      <c r="H14" s="7">
        <v>0</v>
      </c>
      <c r="I14" s="7">
        <v>0</v>
      </c>
      <c r="J14" s="7">
        <v>0</v>
      </c>
      <c r="K14" s="7">
        <v>0</v>
      </c>
      <c r="L14" s="15">
        <v>0</v>
      </c>
      <c r="M14" s="7">
        <f t="shared" si="0"/>
        <v>0</v>
      </c>
    </row>
    <row r="15" spans="1:13">
      <c r="A15" s="5" t="s">
        <v>31</v>
      </c>
      <c r="B15" s="5" t="s">
        <v>32</v>
      </c>
      <c r="C15" s="6">
        <v>0</v>
      </c>
      <c r="D15" s="6">
        <v>0</v>
      </c>
      <c r="E15" s="6">
        <v>0</v>
      </c>
      <c r="F15" s="6">
        <v>0</v>
      </c>
      <c r="G15" s="7">
        <v>0</v>
      </c>
      <c r="H15" s="7">
        <v>0</v>
      </c>
      <c r="I15" s="7">
        <v>0</v>
      </c>
      <c r="J15" s="7">
        <v>0</v>
      </c>
      <c r="K15" s="7">
        <v>0</v>
      </c>
      <c r="L15" s="15">
        <v>0</v>
      </c>
      <c r="M15" s="7">
        <f t="shared" si="0"/>
        <v>0</v>
      </c>
    </row>
    <row r="16" spans="1:13">
      <c r="A16" s="5"/>
      <c r="B16" s="5" t="s">
        <v>33</v>
      </c>
      <c r="C16" s="6">
        <v>0</v>
      </c>
      <c r="D16" s="6">
        <v>0</v>
      </c>
      <c r="E16" s="6">
        <v>0</v>
      </c>
      <c r="F16" s="6">
        <v>0</v>
      </c>
      <c r="G16" s="7">
        <v>0</v>
      </c>
      <c r="H16" s="7">
        <v>0</v>
      </c>
      <c r="I16" s="7">
        <v>0</v>
      </c>
      <c r="J16" s="7">
        <v>0</v>
      </c>
      <c r="K16" s="7">
        <v>0</v>
      </c>
      <c r="L16" s="15">
        <v>0</v>
      </c>
      <c r="M16" s="7">
        <f t="shared" si="0"/>
        <v>0</v>
      </c>
    </row>
    <row r="17" spans="1:13">
      <c r="A17" s="5" t="s">
        <v>34</v>
      </c>
      <c r="B17" s="5" t="s">
        <v>35</v>
      </c>
      <c r="C17" s="6">
        <v>0</v>
      </c>
      <c r="D17" s="6">
        <v>0</v>
      </c>
      <c r="E17" s="6">
        <v>0</v>
      </c>
      <c r="F17" s="6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15">
        <v>0</v>
      </c>
      <c r="M17" s="7">
        <f t="shared" si="0"/>
        <v>0</v>
      </c>
    </row>
    <row r="18" spans="1:13">
      <c r="A18" s="5" t="s">
        <v>36</v>
      </c>
      <c r="B18" s="5" t="s">
        <v>37</v>
      </c>
      <c r="C18" s="6">
        <v>0</v>
      </c>
      <c r="D18" s="6">
        <v>0</v>
      </c>
      <c r="E18" s="6">
        <v>0</v>
      </c>
      <c r="F18" s="6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15">
        <v>0</v>
      </c>
      <c r="M18" s="7">
        <f t="shared" si="0"/>
        <v>0</v>
      </c>
    </row>
    <row r="19" spans="1:13">
      <c r="A19" s="5" t="s">
        <v>18</v>
      </c>
      <c r="B19" s="5" t="s">
        <v>18</v>
      </c>
      <c r="C19" s="6">
        <v>0</v>
      </c>
      <c r="D19" s="6">
        <v>0</v>
      </c>
      <c r="E19" s="6">
        <v>0</v>
      </c>
      <c r="F19" s="6">
        <v>0</v>
      </c>
      <c r="G19" s="7">
        <v>0</v>
      </c>
      <c r="H19" s="7">
        <v>0</v>
      </c>
      <c r="I19" s="7">
        <v>0</v>
      </c>
      <c r="J19" s="7">
        <v>0</v>
      </c>
      <c r="K19" s="7">
        <v>0</v>
      </c>
      <c r="L19" s="15">
        <v>0</v>
      </c>
      <c r="M19" s="7">
        <f t="shared" si="0"/>
        <v>0</v>
      </c>
    </row>
    <row r="20" spans="1:13">
      <c r="A20" s="5"/>
      <c r="B20" s="5"/>
      <c r="C20" s="8"/>
      <c r="D20" s="8"/>
      <c r="E20" s="8"/>
      <c r="F20" s="8"/>
      <c r="G20" s="9"/>
      <c r="H20" s="9"/>
      <c r="I20" s="9"/>
      <c r="J20" s="9"/>
      <c r="K20" s="9"/>
      <c r="L20" s="9"/>
      <c r="M20" s="7"/>
    </row>
    <row r="21" spans="1:13">
      <c r="A21" s="69" t="s">
        <v>19</v>
      </c>
      <c r="B21" s="69"/>
      <c r="C21" s="8">
        <f>SUM(C9:C18)</f>
        <v>0</v>
      </c>
      <c r="D21" s="8">
        <f t="shared" ref="D21:M21" si="1">SUM(D9:D18)</f>
        <v>0</v>
      </c>
      <c r="E21" s="8">
        <f t="shared" si="1"/>
        <v>0</v>
      </c>
      <c r="F21" s="8">
        <f t="shared" si="1"/>
        <v>0</v>
      </c>
      <c r="G21" s="8">
        <f t="shared" si="1"/>
        <v>0</v>
      </c>
      <c r="H21" s="8">
        <f t="shared" si="1"/>
        <v>0</v>
      </c>
      <c r="I21" s="8">
        <f t="shared" si="1"/>
        <v>0</v>
      </c>
      <c r="J21" s="8">
        <f t="shared" si="1"/>
        <v>0</v>
      </c>
      <c r="K21" s="8">
        <f t="shared" si="1"/>
        <v>0</v>
      </c>
      <c r="L21" s="8">
        <f t="shared" si="1"/>
        <v>0</v>
      </c>
      <c r="M21" s="10">
        <f t="shared" si="1"/>
        <v>0</v>
      </c>
    </row>
  </sheetData>
  <mergeCells count="9">
    <mergeCell ref="A21:B21"/>
    <mergeCell ref="A1:M1"/>
    <mergeCell ref="A2:M2"/>
    <mergeCell ref="A3:M3"/>
    <mergeCell ref="A4:A7"/>
    <mergeCell ref="B4:B7"/>
    <mergeCell ref="C4:M4"/>
    <mergeCell ref="E5:E7"/>
    <mergeCell ref="F5:F7"/>
  </mergeCells>
  <pageMargins left="0.27559055118110237" right="0.15748031496062992" top="0.74803149606299213" bottom="0.51181102362204722" header="0.31496062992125984" footer="0.31496062992125984"/>
  <pageSetup paperSize="9"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N33"/>
  <sheetViews>
    <sheetView tabSelected="1" view="pageBreakPreview" zoomScale="85" zoomScaleNormal="100" zoomScaleSheetLayoutView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C15" sqref="C15"/>
    </sheetView>
  </sheetViews>
  <sheetFormatPr defaultRowHeight="21"/>
  <cols>
    <col min="1" max="1" width="31.25" style="42" customWidth="1"/>
    <col min="2" max="2" width="16.875" style="42" customWidth="1"/>
    <col min="3" max="3" width="15.75" style="42" customWidth="1"/>
    <col min="4" max="4" width="13.25" style="42" customWidth="1"/>
    <col min="5" max="5" width="13" style="42" customWidth="1"/>
    <col min="6" max="6" width="13.875" style="42" customWidth="1"/>
    <col min="7" max="7" width="14.375" style="42" customWidth="1"/>
    <col min="8" max="8" width="13" style="42" customWidth="1"/>
    <col min="9" max="9" width="13.375" style="42" customWidth="1"/>
    <col min="10" max="10" width="12.625" style="42" customWidth="1"/>
    <col min="11" max="11" width="14.75" style="42" customWidth="1"/>
    <col min="12" max="12" width="13.625" style="42" customWidth="1"/>
    <col min="13" max="13" width="13.375" style="42" customWidth="1"/>
    <col min="14" max="14" width="13.75" style="42" customWidth="1"/>
    <col min="15" max="16384" width="9" style="42"/>
  </cols>
  <sheetData>
    <row r="1" spans="1:14">
      <c r="A1" s="76" t="s">
        <v>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>
      <c r="A2" s="76" t="s">
        <v>58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>
      <c r="A3" s="76" t="s">
        <v>99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s="47" customFormat="1" ht="23.25" customHeight="1">
      <c r="A4" s="77" t="s">
        <v>42</v>
      </c>
      <c r="B4" s="68"/>
      <c r="C4" s="68"/>
      <c r="D4" s="68" t="s">
        <v>3</v>
      </c>
      <c r="E4" s="68" t="s">
        <v>4</v>
      </c>
      <c r="F4" s="68"/>
      <c r="G4" s="68"/>
      <c r="H4" s="68" t="s">
        <v>7</v>
      </c>
      <c r="I4" s="68" t="s">
        <v>8</v>
      </c>
      <c r="J4" s="68" t="s">
        <v>9</v>
      </c>
      <c r="K4" s="68" t="s">
        <v>10</v>
      </c>
      <c r="L4" s="68" t="s">
        <v>96</v>
      </c>
      <c r="M4" s="68"/>
      <c r="N4" s="68"/>
    </row>
    <row r="5" spans="1:14" s="47" customFormat="1" ht="23.25" customHeight="1">
      <c r="A5" s="77"/>
      <c r="B5" s="48" t="s">
        <v>44</v>
      </c>
      <c r="C5" s="48" t="s">
        <v>19</v>
      </c>
      <c r="D5" s="48" t="s">
        <v>11</v>
      </c>
      <c r="E5" s="48" t="s">
        <v>12</v>
      </c>
      <c r="F5" s="48" t="s">
        <v>5</v>
      </c>
      <c r="G5" s="48" t="s">
        <v>6</v>
      </c>
      <c r="H5" s="48" t="s">
        <v>13</v>
      </c>
      <c r="I5" s="48" t="s">
        <v>14</v>
      </c>
      <c r="J5" s="48" t="s">
        <v>15</v>
      </c>
      <c r="K5" s="48" t="s">
        <v>16</v>
      </c>
      <c r="L5" s="48" t="s">
        <v>95</v>
      </c>
      <c r="M5" s="48" t="s">
        <v>17</v>
      </c>
      <c r="N5" s="48" t="s">
        <v>18</v>
      </c>
    </row>
    <row r="6" spans="1:14" s="47" customFormat="1" ht="23.25" customHeight="1">
      <c r="A6" s="78"/>
      <c r="B6" s="48"/>
      <c r="C6" s="48"/>
      <c r="D6" s="48" t="s">
        <v>20</v>
      </c>
      <c r="E6" s="48" t="s">
        <v>21</v>
      </c>
      <c r="F6" s="48"/>
      <c r="G6" s="48"/>
      <c r="H6" s="48"/>
      <c r="I6" s="48"/>
      <c r="J6" s="48" t="s">
        <v>14</v>
      </c>
      <c r="K6" s="48" t="s">
        <v>22</v>
      </c>
      <c r="L6" s="48"/>
      <c r="M6" s="48"/>
      <c r="N6" s="48"/>
    </row>
    <row r="7" spans="1:14" s="51" customFormat="1" ht="23.25" customHeight="1">
      <c r="A7" s="49" t="s">
        <v>39</v>
      </c>
      <c r="B7" s="49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s="55" customFormat="1">
      <c r="A8" s="52" t="s">
        <v>18</v>
      </c>
      <c r="B8" s="53">
        <v>9366860</v>
      </c>
      <c r="C8" s="54">
        <f t="shared" ref="C8:C20" si="0">SUM(D8:N8)</f>
        <v>9929784.2699999996</v>
      </c>
      <c r="D8" s="53">
        <v>0</v>
      </c>
      <c r="E8" s="53">
        <v>0</v>
      </c>
      <c r="F8" s="53">
        <v>0</v>
      </c>
      <c r="G8" s="53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3">
        <v>9929784.2699999996</v>
      </c>
    </row>
    <row r="9" spans="1:14" s="55" customFormat="1">
      <c r="A9" s="52" t="s">
        <v>24</v>
      </c>
      <c r="B9" s="53">
        <v>2848320</v>
      </c>
      <c r="C9" s="54">
        <f t="shared" si="0"/>
        <v>2624640</v>
      </c>
      <c r="D9" s="53">
        <v>2624640</v>
      </c>
      <c r="E9" s="53">
        <v>0</v>
      </c>
      <c r="F9" s="53">
        <v>0</v>
      </c>
      <c r="G9" s="53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3">
        <v>0</v>
      </c>
    </row>
    <row r="10" spans="1:14" s="55" customFormat="1">
      <c r="A10" s="52" t="s">
        <v>25</v>
      </c>
      <c r="B10" s="53">
        <v>7654910</v>
      </c>
      <c r="C10" s="54">
        <f>SUM(D10:N10)</f>
        <v>6126831</v>
      </c>
      <c r="D10" s="53">
        <f>2664237+588185</f>
        <v>3252422</v>
      </c>
      <c r="E10" s="53">
        <v>720000</v>
      </c>
      <c r="F10" s="53">
        <f>774480+433240+17735</f>
        <v>1225455</v>
      </c>
      <c r="G10" s="53">
        <v>0</v>
      </c>
      <c r="H10" s="54">
        <v>0</v>
      </c>
      <c r="I10" s="54">
        <f>458954+470000</f>
        <v>928954</v>
      </c>
      <c r="J10" s="54">
        <v>0</v>
      </c>
      <c r="K10" s="54">
        <v>0</v>
      </c>
      <c r="L10" s="54">
        <v>0</v>
      </c>
      <c r="M10" s="54">
        <v>0</v>
      </c>
      <c r="N10" s="53">
        <v>0</v>
      </c>
    </row>
    <row r="11" spans="1:14" s="55" customFormat="1">
      <c r="A11" s="52" t="s">
        <v>27</v>
      </c>
      <c r="B11" s="53">
        <v>600000</v>
      </c>
      <c r="C11" s="54">
        <f t="shared" si="0"/>
        <v>501190</v>
      </c>
      <c r="D11" s="53">
        <f>214660+66340</f>
        <v>281000</v>
      </c>
      <c r="E11" s="53">
        <v>54000</v>
      </c>
      <c r="F11" s="53">
        <v>94570</v>
      </c>
      <c r="G11" s="53">
        <v>0</v>
      </c>
      <c r="H11" s="54">
        <v>0</v>
      </c>
      <c r="I11" s="54">
        <v>71620</v>
      </c>
      <c r="J11" s="54">
        <v>0</v>
      </c>
      <c r="K11" s="54">
        <v>0</v>
      </c>
      <c r="L11" s="54">
        <v>0</v>
      </c>
      <c r="M11" s="54">
        <v>0</v>
      </c>
      <c r="N11" s="53">
        <v>0</v>
      </c>
    </row>
    <row r="12" spans="1:14" s="55" customFormat="1">
      <c r="A12" s="52" t="s">
        <v>28</v>
      </c>
      <c r="B12" s="53">
        <v>1847910</v>
      </c>
      <c r="C12" s="54">
        <f t="shared" si="0"/>
        <v>2265452.8199999998</v>
      </c>
      <c r="D12" s="53">
        <f>562871.37+341686</f>
        <v>904557.37</v>
      </c>
      <c r="E12" s="53">
        <v>62563.81</v>
      </c>
      <c r="F12" s="53">
        <v>366555.05</v>
      </c>
      <c r="G12" s="53">
        <v>32120</v>
      </c>
      <c r="H12" s="54">
        <v>15800</v>
      </c>
      <c r="I12" s="54">
        <v>98710</v>
      </c>
      <c r="J12" s="54">
        <v>79060</v>
      </c>
      <c r="K12" s="54">
        <v>599803.59</v>
      </c>
      <c r="L12" s="54">
        <v>0</v>
      </c>
      <c r="M12" s="54">
        <v>106283</v>
      </c>
      <c r="N12" s="53">
        <v>0</v>
      </c>
    </row>
    <row r="13" spans="1:14" s="55" customFormat="1">
      <c r="A13" s="52" t="s">
        <v>100</v>
      </c>
      <c r="B13" s="53">
        <v>0</v>
      </c>
      <c r="C13" s="54">
        <f t="shared" si="0"/>
        <v>69669</v>
      </c>
      <c r="D13" s="53">
        <v>0</v>
      </c>
      <c r="E13" s="53">
        <v>0</v>
      </c>
      <c r="F13" s="53">
        <f>47909+9760</f>
        <v>57669</v>
      </c>
      <c r="G13" s="53">
        <v>0</v>
      </c>
      <c r="H13" s="54">
        <v>12000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3">
        <v>0</v>
      </c>
    </row>
    <row r="14" spans="1:14" s="55" customFormat="1">
      <c r="A14" s="52" t="s">
        <v>29</v>
      </c>
      <c r="B14" s="53">
        <v>1320000</v>
      </c>
      <c r="C14" s="54">
        <f t="shared" si="0"/>
        <v>1623441.51</v>
      </c>
      <c r="D14" s="53">
        <f>224127.58+89629</f>
        <v>313756.57999999996</v>
      </c>
      <c r="E14" s="53">
        <v>127144</v>
      </c>
      <c r="F14" s="53">
        <f>58869.52+715772.76-53332.4</f>
        <v>721309.88</v>
      </c>
      <c r="G14" s="53">
        <v>1500</v>
      </c>
      <c r="H14" s="54">
        <v>0</v>
      </c>
      <c r="I14" s="54">
        <v>448661.05</v>
      </c>
      <c r="J14" s="54">
        <v>0</v>
      </c>
      <c r="K14" s="54">
        <v>7500</v>
      </c>
      <c r="L14" s="54">
        <v>0</v>
      </c>
      <c r="M14" s="54">
        <f>11570-8000</f>
        <v>3570</v>
      </c>
      <c r="N14" s="53">
        <v>0</v>
      </c>
    </row>
    <row r="15" spans="1:14" s="55" customFormat="1">
      <c r="A15" s="52" t="s">
        <v>101</v>
      </c>
      <c r="B15" s="53">
        <v>0</v>
      </c>
      <c r="C15" s="54">
        <f t="shared" si="0"/>
        <v>0</v>
      </c>
      <c r="D15" s="53">
        <v>0</v>
      </c>
      <c r="E15" s="53">
        <v>0</v>
      </c>
      <c r="F15" s="53">
        <v>0</v>
      </c>
      <c r="G15" s="53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3">
        <v>0</v>
      </c>
    </row>
    <row r="16" spans="1:14" s="55" customFormat="1">
      <c r="A16" s="52" t="s">
        <v>30</v>
      </c>
      <c r="B16" s="53">
        <v>255000</v>
      </c>
      <c r="C16" s="54">
        <f t="shared" si="0"/>
        <v>486641.43999999994</v>
      </c>
      <c r="D16" s="53">
        <f>418022.81+2473+5151.63</f>
        <v>425647.44</v>
      </c>
      <c r="E16" s="53">
        <v>21036.78</v>
      </c>
      <c r="F16" s="53">
        <v>39957.22</v>
      </c>
      <c r="G16" s="53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3">
        <v>0</v>
      </c>
    </row>
    <row r="17" spans="1:14" s="55" customFormat="1">
      <c r="A17" s="52" t="s">
        <v>45</v>
      </c>
      <c r="B17" s="53">
        <v>217000</v>
      </c>
      <c r="C17" s="54">
        <f t="shared" si="0"/>
        <v>580613.30000000005</v>
      </c>
      <c r="D17" s="53">
        <f>88710+5000</f>
        <v>93710</v>
      </c>
      <c r="E17" s="53">
        <v>0</v>
      </c>
      <c r="F17" s="53">
        <f>97300+104500</f>
        <v>201800</v>
      </c>
      <c r="G17" s="53">
        <v>0</v>
      </c>
      <c r="H17" s="54">
        <v>0</v>
      </c>
      <c r="I17" s="54">
        <v>117550</v>
      </c>
      <c r="J17" s="54">
        <v>164053.29999999999</v>
      </c>
      <c r="K17" s="54">
        <v>0</v>
      </c>
      <c r="L17" s="54">
        <v>0</v>
      </c>
      <c r="M17" s="54">
        <v>3500</v>
      </c>
      <c r="N17" s="53">
        <v>0</v>
      </c>
    </row>
    <row r="18" spans="1:14" s="55" customFormat="1">
      <c r="A18" s="52" t="s">
        <v>46</v>
      </c>
      <c r="B18" s="53">
        <v>6288000</v>
      </c>
      <c r="C18" s="54">
        <f t="shared" si="0"/>
        <v>3753897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54">
        <v>22000</v>
      </c>
      <c r="J18" s="54">
        <v>0</v>
      </c>
      <c r="K18" s="54">
        <v>0</v>
      </c>
      <c r="L18" s="54">
        <f>3804397-72500</f>
        <v>3731897</v>
      </c>
      <c r="M18" s="54">
        <v>0</v>
      </c>
      <c r="N18" s="53">
        <v>0</v>
      </c>
    </row>
    <row r="19" spans="1:14" s="55" customFormat="1">
      <c r="A19" s="52" t="s">
        <v>97</v>
      </c>
      <c r="B19" s="53">
        <v>16000</v>
      </c>
      <c r="C19" s="54">
        <f t="shared" si="0"/>
        <v>16000</v>
      </c>
      <c r="D19" s="53">
        <v>16000</v>
      </c>
      <c r="E19" s="53">
        <v>0</v>
      </c>
      <c r="F19" s="53">
        <v>0</v>
      </c>
      <c r="G19" s="53">
        <v>0</v>
      </c>
      <c r="H19" s="54">
        <v>0</v>
      </c>
      <c r="I19" s="54">
        <v>0</v>
      </c>
      <c r="J19" s="54">
        <v>0</v>
      </c>
      <c r="K19" s="54">
        <v>0</v>
      </c>
      <c r="L19" s="54">
        <v>0</v>
      </c>
      <c r="M19" s="54">
        <v>0</v>
      </c>
      <c r="N19" s="53">
        <v>0</v>
      </c>
    </row>
    <row r="20" spans="1:14" s="55" customFormat="1">
      <c r="A20" s="52" t="s">
        <v>37</v>
      </c>
      <c r="B20" s="53">
        <v>1586000</v>
      </c>
      <c r="C20" s="54">
        <f t="shared" si="0"/>
        <v>1556500</v>
      </c>
      <c r="D20" s="53">
        <v>15000</v>
      </c>
      <c r="E20" s="53">
        <v>0</v>
      </c>
      <c r="F20" s="53">
        <f>240000+1158000</f>
        <v>1398000</v>
      </c>
      <c r="G20" s="53">
        <v>58500</v>
      </c>
      <c r="H20" s="54">
        <v>0</v>
      </c>
      <c r="I20" s="54">
        <v>0</v>
      </c>
      <c r="J20" s="54">
        <v>60000</v>
      </c>
      <c r="K20" s="54">
        <v>25000</v>
      </c>
      <c r="L20" s="54">
        <v>0</v>
      </c>
      <c r="M20" s="54">
        <v>0</v>
      </c>
      <c r="N20" s="53">
        <v>0</v>
      </c>
    </row>
    <row r="21" spans="1:14" ht="21.75" thickBot="1">
      <c r="A21" s="56" t="s">
        <v>43</v>
      </c>
      <c r="B21" s="57">
        <f>SUM(B7:B20)</f>
        <v>32000000</v>
      </c>
      <c r="C21" s="57">
        <f>SUM(C8:C20)</f>
        <v>29534660.340000004</v>
      </c>
      <c r="D21" s="57">
        <f t="shared" ref="D21:N21" si="1">SUM(D8:D20)</f>
        <v>7926733.3900000006</v>
      </c>
      <c r="E21" s="57">
        <f t="shared" si="1"/>
        <v>984744.59000000008</v>
      </c>
      <c r="F21" s="57">
        <f t="shared" si="1"/>
        <v>4105316.1500000004</v>
      </c>
      <c r="G21" s="57">
        <f t="shared" si="1"/>
        <v>92120</v>
      </c>
      <c r="H21" s="57">
        <f t="shared" si="1"/>
        <v>27800</v>
      </c>
      <c r="I21" s="57">
        <f t="shared" si="1"/>
        <v>1687495.05</v>
      </c>
      <c r="J21" s="57">
        <f t="shared" si="1"/>
        <v>303113.3</v>
      </c>
      <c r="K21" s="57">
        <f t="shared" si="1"/>
        <v>632303.59</v>
      </c>
      <c r="L21" s="57">
        <f t="shared" si="1"/>
        <v>3731897</v>
      </c>
      <c r="M21" s="57">
        <f t="shared" si="1"/>
        <v>113353</v>
      </c>
      <c r="N21" s="57">
        <f t="shared" si="1"/>
        <v>9929784.2699999996</v>
      </c>
    </row>
    <row r="22" spans="1:14" ht="21.75" thickTop="1">
      <c r="A22" s="58" t="s">
        <v>47</v>
      </c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</row>
    <row r="23" spans="1:14">
      <c r="A23" s="60" t="s">
        <v>48</v>
      </c>
      <c r="B23" s="59">
        <v>652000</v>
      </c>
      <c r="C23" s="59">
        <v>644464.17000000004</v>
      </c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>
      <c r="A24" s="60" t="s">
        <v>49</v>
      </c>
      <c r="B24" s="59">
        <v>197100</v>
      </c>
      <c r="C24" s="59">
        <v>137958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>
      <c r="A25" s="60" t="s">
        <v>57</v>
      </c>
      <c r="B25" s="59">
        <v>150000</v>
      </c>
      <c r="C25" s="59">
        <v>151084.89000000001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1:14">
      <c r="A26" s="60" t="s">
        <v>50</v>
      </c>
      <c r="B26" s="59">
        <v>35000</v>
      </c>
      <c r="C26" s="59">
        <v>110590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>
      <c r="A27" s="60" t="s">
        <v>51</v>
      </c>
      <c r="B27" s="59">
        <v>0</v>
      </c>
      <c r="C27" s="59">
        <v>0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4">
      <c r="A28" s="60" t="s">
        <v>52</v>
      </c>
      <c r="B28" s="59">
        <v>15965900</v>
      </c>
      <c r="C28" s="59">
        <v>14522626.52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>
      <c r="A29" s="60" t="s">
        <v>53</v>
      </c>
      <c r="B29" s="59">
        <v>15000000</v>
      </c>
      <c r="C29" s="59">
        <v>13999276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>
      <c r="A30" s="60" t="s">
        <v>54</v>
      </c>
      <c r="B30" s="59">
        <v>0</v>
      </c>
      <c r="C30" s="59">
        <v>69669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 ht="21.75" thickBot="1">
      <c r="A31" s="61" t="s">
        <v>55</v>
      </c>
      <c r="B31" s="62">
        <f>SUM(B22:B30)</f>
        <v>32000000</v>
      </c>
      <c r="C31" s="62">
        <f t="shared" ref="C31" si="2">SUM(C22:C30)</f>
        <v>29635668.579999998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</row>
    <row r="32" spans="1:14" ht="27" customHeight="1" thickTop="1" thickBot="1">
      <c r="A32" s="42" t="s">
        <v>56</v>
      </c>
      <c r="B32" s="63"/>
      <c r="C32" s="64">
        <f>C31-C21</f>
        <v>101008.23999999464</v>
      </c>
      <c r="D32" s="63"/>
      <c r="E32" s="63"/>
      <c r="F32" s="63"/>
      <c r="G32" s="63"/>
      <c r="H32" s="63"/>
      <c r="I32" s="63"/>
      <c r="J32" s="63"/>
      <c r="K32" s="63"/>
      <c r="L32" s="63"/>
      <c r="M32" s="63"/>
      <c r="N32" s="63"/>
    </row>
    <row r="33" ht="21.75" thickTop="1"/>
  </sheetData>
  <mergeCells count="4">
    <mergeCell ref="A1:N1"/>
    <mergeCell ref="A2:N2"/>
    <mergeCell ref="A3:N3"/>
    <mergeCell ref="A4:A6"/>
  </mergeCells>
  <pageMargins left="0.31496062992125984" right="0.15748031496062992" top="0.31496062992125984" bottom="0.15748031496062992" header="0.31496062992125984" footer="0.15748031496062992"/>
  <pageSetup paperSize="9" scale="6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4"/>
  <sheetViews>
    <sheetView view="pageBreakPreview" zoomScale="85" zoomScaleNormal="100" zoomScaleSheetLayoutView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8" sqref="E8"/>
    </sheetView>
  </sheetViews>
  <sheetFormatPr defaultRowHeight="21"/>
  <cols>
    <col min="1" max="1" width="31.25" style="42" customWidth="1"/>
    <col min="2" max="2" width="16.875" style="42" customWidth="1"/>
    <col min="3" max="3" width="15.75" style="42" customWidth="1"/>
    <col min="4" max="4" width="13.25" style="42" customWidth="1"/>
    <col min="5" max="5" width="13" style="42" customWidth="1"/>
    <col min="6" max="6" width="13.875" style="42" customWidth="1"/>
    <col min="7" max="7" width="14.375" style="42" customWidth="1"/>
    <col min="8" max="8" width="13" style="42" customWidth="1"/>
    <col min="9" max="9" width="13.375" style="42" customWidth="1"/>
    <col min="10" max="10" width="12.625" style="42" customWidth="1"/>
    <col min="11" max="11" width="14.75" style="42" customWidth="1"/>
    <col min="12" max="12" width="13.625" style="42" customWidth="1"/>
    <col min="13" max="13" width="13.375" style="42" customWidth="1"/>
    <col min="14" max="14" width="13.75" style="42" customWidth="1"/>
    <col min="15" max="16384" width="9" style="42"/>
  </cols>
  <sheetData>
    <row r="1" spans="1:14">
      <c r="A1" s="76" t="s">
        <v>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>
      <c r="A2" s="76" t="s">
        <v>105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>
      <c r="A3" s="76" t="s">
        <v>99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s="47" customFormat="1" ht="23.25" customHeight="1">
      <c r="A4" s="77" t="s">
        <v>42</v>
      </c>
      <c r="B4" s="66"/>
      <c r="C4" s="66"/>
      <c r="D4" s="66" t="s">
        <v>3</v>
      </c>
      <c r="E4" s="66" t="s">
        <v>4</v>
      </c>
      <c r="F4" s="66"/>
      <c r="G4" s="66"/>
      <c r="H4" s="66" t="s">
        <v>7</v>
      </c>
      <c r="I4" s="66" t="s">
        <v>8</v>
      </c>
      <c r="J4" s="66" t="s">
        <v>9</v>
      </c>
      <c r="K4" s="66" t="s">
        <v>10</v>
      </c>
      <c r="L4" s="66" t="s">
        <v>96</v>
      </c>
      <c r="M4" s="66"/>
      <c r="N4" s="66"/>
    </row>
    <row r="5" spans="1:14" s="47" customFormat="1" ht="23.25" customHeight="1">
      <c r="A5" s="77"/>
      <c r="B5" s="48" t="s">
        <v>44</v>
      </c>
      <c r="C5" s="48" t="s">
        <v>19</v>
      </c>
      <c r="D5" s="48" t="s">
        <v>11</v>
      </c>
      <c r="E5" s="48" t="s">
        <v>12</v>
      </c>
      <c r="F5" s="48" t="s">
        <v>5</v>
      </c>
      <c r="G5" s="48" t="s">
        <v>6</v>
      </c>
      <c r="H5" s="48" t="s">
        <v>13</v>
      </c>
      <c r="I5" s="48" t="s">
        <v>14</v>
      </c>
      <c r="J5" s="48" t="s">
        <v>15</v>
      </c>
      <c r="K5" s="48" t="s">
        <v>16</v>
      </c>
      <c r="L5" s="48" t="s">
        <v>95</v>
      </c>
      <c r="M5" s="48" t="s">
        <v>17</v>
      </c>
      <c r="N5" s="48" t="s">
        <v>18</v>
      </c>
    </row>
    <row r="6" spans="1:14" s="47" customFormat="1" ht="23.25" customHeight="1">
      <c r="A6" s="78"/>
      <c r="B6" s="48"/>
      <c r="C6" s="48"/>
      <c r="D6" s="48" t="s">
        <v>20</v>
      </c>
      <c r="E6" s="48" t="s">
        <v>21</v>
      </c>
      <c r="F6" s="48"/>
      <c r="G6" s="48"/>
      <c r="H6" s="48"/>
      <c r="I6" s="48"/>
      <c r="J6" s="48" t="s">
        <v>14</v>
      </c>
      <c r="K6" s="48" t="s">
        <v>22</v>
      </c>
      <c r="L6" s="48"/>
      <c r="M6" s="48"/>
      <c r="N6" s="48"/>
    </row>
    <row r="7" spans="1:14" s="51" customFormat="1" ht="23.25" customHeight="1">
      <c r="A7" s="49" t="s">
        <v>39</v>
      </c>
      <c r="B7" s="49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s="55" customFormat="1">
      <c r="A8" s="52" t="s">
        <v>18</v>
      </c>
      <c r="B8" s="53">
        <v>9366860</v>
      </c>
      <c r="C8" s="54">
        <f t="shared" ref="C8:C21" si="0">SUM(D8:N8)</f>
        <v>9929784.2699999996</v>
      </c>
      <c r="D8" s="53">
        <v>0</v>
      </c>
      <c r="E8" s="53">
        <v>0</v>
      </c>
      <c r="F8" s="53">
        <v>0</v>
      </c>
      <c r="G8" s="53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3">
        <v>9929784.2699999996</v>
      </c>
    </row>
    <row r="9" spans="1:14" s="55" customFormat="1">
      <c r="A9" s="52" t="s">
        <v>24</v>
      </c>
      <c r="B9" s="53">
        <v>2848320</v>
      </c>
      <c r="C9" s="54">
        <f t="shared" si="0"/>
        <v>2624640</v>
      </c>
      <c r="D9" s="53">
        <v>2624640</v>
      </c>
      <c r="E9" s="53">
        <v>0</v>
      </c>
      <c r="F9" s="53">
        <v>0</v>
      </c>
      <c r="G9" s="53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3">
        <v>0</v>
      </c>
    </row>
    <row r="10" spans="1:14" s="55" customFormat="1">
      <c r="A10" s="52" t="s">
        <v>25</v>
      </c>
      <c r="B10" s="53">
        <v>7654910</v>
      </c>
      <c r="C10" s="54">
        <f>SUM(D10:N10)</f>
        <v>6126831</v>
      </c>
      <c r="D10" s="53">
        <f>2664237+588185</f>
        <v>3252422</v>
      </c>
      <c r="E10" s="53">
        <v>720000</v>
      </c>
      <c r="F10" s="53">
        <f>774480+433240+17735</f>
        <v>1225455</v>
      </c>
      <c r="G10" s="53">
        <v>0</v>
      </c>
      <c r="H10" s="54">
        <v>0</v>
      </c>
      <c r="I10" s="54">
        <f>458954+470000</f>
        <v>928954</v>
      </c>
      <c r="J10" s="54">
        <v>0</v>
      </c>
      <c r="K10" s="54">
        <v>0</v>
      </c>
      <c r="L10" s="54">
        <v>0</v>
      </c>
      <c r="M10" s="54">
        <v>0</v>
      </c>
      <c r="N10" s="53">
        <v>0</v>
      </c>
    </row>
    <row r="11" spans="1:14" s="55" customFormat="1">
      <c r="A11" s="52" t="s">
        <v>27</v>
      </c>
      <c r="B11" s="53">
        <v>600000</v>
      </c>
      <c r="C11" s="54">
        <f t="shared" si="0"/>
        <v>501190</v>
      </c>
      <c r="D11" s="53">
        <f>214660+66340</f>
        <v>281000</v>
      </c>
      <c r="E11" s="53">
        <v>54000</v>
      </c>
      <c r="F11" s="53">
        <v>94570</v>
      </c>
      <c r="G11" s="53">
        <v>0</v>
      </c>
      <c r="H11" s="54">
        <v>0</v>
      </c>
      <c r="I11" s="54">
        <v>71620</v>
      </c>
      <c r="J11" s="54">
        <v>0</v>
      </c>
      <c r="K11" s="54">
        <v>0</v>
      </c>
      <c r="L11" s="54">
        <v>0</v>
      </c>
      <c r="M11" s="54">
        <v>0</v>
      </c>
      <c r="N11" s="53">
        <v>0</v>
      </c>
    </row>
    <row r="12" spans="1:14" s="55" customFormat="1">
      <c r="A12" s="52" t="s">
        <v>28</v>
      </c>
      <c r="B12" s="53">
        <v>1847910</v>
      </c>
      <c r="C12" s="54">
        <f t="shared" si="0"/>
        <v>2265452.8199999998</v>
      </c>
      <c r="D12" s="53">
        <f>562871.37+341686</f>
        <v>904557.37</v>
      </c>
      <c r="E12" s="53">
        <v>62563.81</v>
      </c>
      <c r="F12" s="53">
        <v>366555.05</v>
      </c>
      <c r="G12" s="53">
        <v>32120</v>
      </c>
      <c r="H12" s="54">
        <v>15800</v>
      </c>
      <c r="I12" s="54">
        <v>98710</v>
      </c>
      <c r="J12" s="54">
        <v>79060</v>
      </c>
      <c r="K12" s="54">
        <v>599803.59</v>
      </c>
      <c r="L12" s="54">
        <v>0</v>
      </c>
      <c r="M12" s="54">
        <v>106283</v>
      </c>
      <c r="N12" s="53">
        <v>0</v>
      </c>
    </row>
    <row r="13" spans="1:14" s="55" customFormat="1">
      <c r="A13" s="52" t="s">
        <v>100</v>
      </c>
      <c r="B13" s="53">
        <v>0</v>
      </c>
      <c r="C13" s="54">
        <f t="shared" si="0"/>
        <v>69669</v>
      </c>
      <c r="D13" s="53">
        <v>0</v>
      </c>
      <c r="E13" s="53">
        <v>0</v>
      </c>
      <c r="F13" s="53">
        <f>47909+9760</f>
        <v>57669</v>
      </c>
      <c r="G13" s="53">
        <v>0</v>
      </c>
      <c r="H13" s="54">
        <v>12000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3">
        <v>0</v>
      </c>
    </row>
    <row r="14" spans="1:14" s="55" customFormat="1">
      <c r="A14" s="52" t="s">
        <v>29</v>
      </c>
      <c r="B14" s="53">
        <v>1320000</v>
      </c>
      <c r="C14" s="54">
        <f t="shared" si="0"/>
        <v>1623441.51</v>
      </c>
      <c r="D14" s="53">
        <f>224127.58+89629</f>
        <v>313756.57999999996</v>
      </c>
      <c r="E14" s="53">
        <v>127144</v>
      </c>
      <c r="F14" s="53">
        <f>58869.52+715772.76-53332.4</f>
        <v>721309.88</v>
      </c>
      <c r="G14" s="53">
        <v>1500</v>
      </c>
      <c r="H14" s="54">
        <v>0</v>
      </c>
      <c r="I14" s="54">
        <v>448661.05</v>
      </c>
      <c r="J14" s="54">
        <v>0</v>
      </c>
      <c r="K14" s="54">
        <v>7500</v>
      </c>
      <c r="L14" s="54">
        <v>0</v>
      </c>
      <c r="M14" s="54">
        <f>11570-8000</f>
        <v>3570</v>
      </c>
      <c r="N14" s="53">
        <v>0</v>
      </c>
    </row>
    <row r="15" spans="1:14" s="55" customFormat="1">
      <c r="A15" s="52" t="s">
        <v>101</v>
      </c>
      <c r="B15" s="53">
        <v>0</v>
      </c>
      <c r="C15" s="54">
        <f t="shared" si="0"/>
        <v>0</v>
      </c>
      <c r="D15" s="53">
        <v>0</v>
      </c>
      <c r="E15" s="53">
        <v>0</v>
      </c>
      <c r="F15" s="53">
        <v>0</v>
      </c>
      <c r="G15" s="53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3">
        <v>0</v>
      </c>
    </row>
    <row r="16" spans="1:14" s="55" customFormat="1">
      <c r="A16" s="52" t="s">
        <v>30</v>
      </c>
      <c r="B16" s="53">
        <v>255000</v>
      </c>
      <c r="C16" s="54">
        <f t="shared" si="0"/>
        <v>486641.43999999994</v>
      </c>
      <c r="D16" s="53">
        <f>418022.81+2473+5151.63</f>
        <v>425647.44</v>
      </c>
      <c r="E16" s="53">
        <v>21036.78</v>
      </c>
      <c r="F16" s="53">
        <v>39957.22</v>
      </c>
      <c r="G16" s="53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3">
        <v>0</v>
      </c>
    </row>
    <row r="17" spans="1:14" s="55" customFormat="1">
      <c r="A17" s="52" t="s">
        <v>45</v>
      </c>
      <c r="B17" s="53">
        <v>217000</v>
      </c>
      <c r="C17" s="54">
        <f t="shared" si="0"/>
        <v>580613.30000000005</v>
      </c>
      <c r="D17" s="53">
        <f>88710+5000</f>
        <v>93710</v>
      </c>
      <c r="E17" s="53">
        <v>0</v>
      </c>
      <c r="F17" s="53">
        <f>97300+104500</f>
        <v>201800</v>
      </c>
      <c r="G17" s="53">
        <v>0</v>
      </c>
      <c r="H17" s="54">
        <v>0</v>
      </c>
      <c r="I17" s="54">
        <v>117550</v>
      </c>
      <c r="J17" s="54">
        <v>164053.29999999999</v>
      </c>
      <c r="K17" s="54">
        <v>0</v>
      </c>
      <c r="L17" s="54">
        <v>0</v>
      </c>
      <c r="M17" s="54">
        <v>3500</v>
      </c>
      <c r="N17" s="53">
        <v>0</v>
      </c>
    </row>
    <row r="18" spans="1:14" s="55" customFormat="1">
      <c r="A18" s="52" t="s">
        <v>46</v>
      </c>
      <c r="B18" s="53">
        <v>6288000</v>
      </c>
      <c r="C18" s="54">
        <f t="shared" si="0"/>
        <v>3753897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54">
        <v>22000</v>
      </c>
      <c r="J18" s="54">
        <v>0</v>
      </c>
      <c r="K18" s="54">
        <v>0</v>
      </c>
      <c r="L18" s="54">
        <f>3804397-72500</f>
        <v>3731897</v>
      </c>
      <c r="M18" s="54">
        <v>0</v>
      </c>
      <c r="N18" s="53">
        <v>0</v>
      </c>
    </row>
    <row r="19" spans="1:14" s="55" customFormat="1">
      <c r="A19" s="67" t="s">
        <v>102</v>
      </c>
      <c r="B19" s="53">
        <v>0</v>
      </c>
      <c r="C19" s="54">
        <f t="shared" ref="C19" si="1">SUM(D19:N19)</f>
        <v>199999</v>
      </c>
      <c r="D19" s="53">
        <v>0</v>
      </c>
      <c r="E19" s="53">
        <v>0</v>
      </c>
      <c r="F19" s="53">
        <v>0</v>
      </c>
      <c r="G19" s="53">
        <v>0</v>
      </c>
      <c r="H19" s="54">
        <v>0</v>
      </c>
      <c r="I19" s="54">
        <v>0</v>
      </c>
      <c r="J19" s="54">
        <v>0</v>
      </c>
      <c r="K19" s="54">
        <v>0</v>
      </c>
      <c r="L19" s="54">
        <v>199999</v>
      </c>
      <c r="M19" s="54">
        <v>0</v>
      </c>
      <c r="N19" s="53">
        <v>0</v>
      </c>
    </row>
    <row r="20" spans="1:14" s="55" customFormat="1">
      <c r="A20" s="52" t="s">
        <v>97</v>
      </c>
      <c r="B20" s="53">
        <v>16000</v>
      </c>
      <c r="C20" s="54">
        <f t="shared" si="0"/>
        <v>16000</v>
      </c>
      <c r="D20" s="53">
        <v>16000</v>
      </c>
      <c r="E20" s="53">
        <v>0</v>
      </c>
      <c r="F20" s="53">
        <v>0</v>
      </c>
      <c r="G20" s="53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3">
        <v>0</v>
      </c>
    </row>
    <row r="21" spans="1:14" s="55" customFormat="1">
      <c r="A21" s="52" t="s">
        <v>37</v>
      </c>
      <c r="B21" s="53">
        <v>1586000</v>
      </c>
      <c r="C21" s="54">
        <f t="shared" si="0"/>
        <v>1556500</v>
      </c>
      <c r="D21" s="53">
        <v>15000</v>
      </c>
      <c r="E21" s="53">
        <v>0</v>
      </c>
      <c r="F21" s="53">
        <f>240000+1158000</f>
        <v>1398000</v>
      </c>
      <c r="G21" s="53">
        <v>58500</v>
      </c>
      <c r="H21" s="54">
        <v>0</v>
      </c>
      <c r="I21" s="54">
        <v>0</v>
      </c>
      <c r="J21" s="54">
        <v>60000</v>
      </c>
      <c r="K21" s="54">
        <v>25000</v>
      </c>
      <c r="L21" s="54">
        <v>0</v>
      </c>
      <c r="M21" s="54">
        <v>0</v>
      </c>
      <c r="N21" s="53">
        <v>0</v>
      </c>
    </row>
    <row r="22" spans="1:14" ht="21.75" thickBot="1">
      <c r="A22" s="56" t="s">
        <v>43</v>
      </c>
      <c r="B22" s="57">
        <f>SUM(B7:B21)</f>
        <v>32000000</v>
      </c>
      <c r="C22" s="57">
        <f>SUM(C8:C21)</f>
        <v>29734659.340000004</v>
      </c>
      <c r="D22" s="57">
        <f t="shared" ref="D22:N22" si="2">SUM(D8:D21)</f>
        <v>7926733.3900000006</v>
      </c>
      <c r="E22" s="57">
        <f t="shared" si="2"/>
        <v>984744.59000000008</v>
      </c>
      <c r="F22" s="57">
        <f t="shared" si="2"/>
        <v>4105316.1500000004</v>
      </c>
      <c r="G22" s="57">
        <f t="shared" si="2"/>
        <v>92120</v>
      </c>
      <c r="H22" s="57">
        <f t="shared" si="2"/>
        <v>27800</v>
      </c>
      <c r="I22" s="57">
        <f t="shared" si="2"/>
        <v>1687495.05</v>
      </c>
      <c r="J22" s="57">
        <f t="shared" si="2"/>
        <v>303113.3</v>
      </c>
      <c r="K22" s="57">
        <f t="shared" si="2"/>
        <v>632303.59</v>
      </c>
      <c r="L22" s="57">
        <f t="shared" si="2"/>
        <v>3931896</v>
      </c>
      <c r="M22" s="57">
        <f t="shared" si="2"/>
        <v>113353</v>
      </c>
      <c r="N22" s="57">
        <f t="shared" si="2"/>
        <v>9929784.2699999996</v>
      </c>
    </row>
    <row r="23" spans="1:14" ht="21.75" thickTop="1">
      <c r="A23" s="58" t="s">
        <v>47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>
      <c r="A24" s="60" t="s">
        <v>48</v>
      </c>
      <c r="B24" s="59">
        <v>652000</v>
      </c>
      <c r="C24" s="59">
        <v>644464.17000000004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>
      <c r="A25" s="60" t="s">
        <v>49</v>
      </c>
      <c r="B25" s="59">
        <v>197100</v>
      </c>
      <c r="C25" s="59">
        <v>137958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1:14">
      <c r="A26" s="60" t="s">
        <v>57</v>
      </c>
      <c r="B26" s="59">
        <v>150000</v>
      </c>
      <c r="C26" s="59">
        <v>151084.89000000001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>
      <c r="A27" s="60" t="s">
        <v>50</v>
      </c>
      <c r="B27" s="59">
        <v>35000</v>
      </c>
      <c r="C27" s="59">
        <v>110590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4">
      <c r="A28" s="60" t="s">
        <v>51</v>
      </c>
      <c r="B28" s="59">
        <v>0</v>
      </c>
      <c r="C28" s="59">
        <v>0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>
      <c r="A29" s="60" t="s">
        <v>52</v>
      </c>
      <c r="B29" s="59">
        <v>15965900</v>
      </c>
      <c r="C29" s="59">
        <v>14522626.52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>
      <c r="A30" s="60" t="s">
        <v>53</v>
      </c>
      <c r="B30" s="59">
        <v>15000000</v>
      </c>
      <c r="C30" s="59">
        <v>13999276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>
      <c r="A31" s="60" t="s">
        <v>54</v>
      </c>
      <c r="B31" s="59">
        <v>0</v>
      </c>
      <c r="C31" s="59">
        <v>69669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t="21.75" thickBot="1">
      <c r="A32" s="61" t="s">
        <v>55</v>
      </c>
      <c r="B32" s="62">
        <f>SUM(B23:B31)</f>
        <v>32000000</v>
      </c>
      <c r="C32" s="62">
        <f t="shared" ref="C32" si="3">SUM(C23:C31)</f>
        <v>29635668.579999998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ht="27" customHeight="1" thickTop="1" thickBot="1">
      <c r="A33" s="42" t="s">
        <v>56</v>
      </c>
      <c r="B33" s="63"/>
      <c r="C33" s="64">
        <f>C32-C22</f>
        <v>-98990.760000005364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4" ht="21.75" thickTop="1"/>
  </sheetData>
  <mergeCells count="4">
    <mergeCell ref="A1:N1"/>
    <mergeCell ref="A2:N2"/>
    <mergeCell ref="A3:N3"/>
    <mergeCell ref="A4:A6"/>
  </mergeCells>
  <pageMargins left="0.31496062992125984" right="0.15748031496062992" top="0.31496062992125984" bottom="0.15748031496062992" header="0.31496062992125984" footer="0.15748031496062992"/>
  <pageSetup paperSize="9" scale="63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N34"/>
  <sheetViews>
    <sheetView view="pageBreakPreview" zoomScale="85" zoomScaleNormal="100" zoomScaleSheetLayoutView="85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E11" sqref="E11"/>
    </sheetView>
  </sheetViews>
  <sheetFormatPr defaultRowHeight="21"/>
  <cols>
    <col min="1" max="1" width="31.25" style="42" customWidth="1"/>
    <col min="2" max="2" width="16.875" style="42" customWidth="1"/>
    <col min="3" max="3" width="15.75" style="42" customWidth="1"/>
    <col min="4" max="4" width="13.25" style="42" customWidth="1"/>
    <col min="5" max="5" width="13" style="42" customWidth="1"/>
    <col min="6" max="6" width="13.875" style="42" customWidth="1"/>
    <col min="7" max="7" width="14.375" style="42" customWidth="1"/>
    <col min="8" max="8" width="13" style="42" customWidth="1"/>
    <col min="9" max="9" width="13.375" style="42" customWidth="1"/>
    <col min="10" max="10" width="12.625" style="42" customWidth="1"/>
    <col min="11" max="11" width="14.75" style="42" customWidth="1"/>
    <col min="12" max="12" width="13.625" style="42" customWidth="1"/>
    <col min="13" max="13" width="13.375" style="42" customWidth="1"/>
    <col min="14" max="14" width="13.75" style="42" customWidth="1"/>
    <col min="15" max="16384" width="9" style="42"/>
  </cols>
  <sheetData>
    <row r="1" spans="1:14">
      <c r="A1" s="76" t="s">
        <v>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>
      <c r="A2" s="76" t="s">
        <v>103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>
      <c r="A3" s="76" t="s">
        <v>99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s="47" customFormat="1" ht="23.25" customHeight="1">
      <c r="A4" s="77" t="s">
        <v>42</v>
      </c>
      <c r="B4" s="66"/>
      <c r="C4" s="66"/>
      <c r="D4" s="66" t="s">
        <v>3</v>
      </c>
      <c r="E4" s="66" t="s">
        <v>4</v>
      </c>
      <c r="F4" s="66"/>
      <c r="G4" s="66"/>
      <c r="H4" s="66" t="s">
        <v>7</v>
      </c>
      <c r="I4" s="66" t="s">
        <v>8</v>
      </c>
      <c r="J4" s="66" t="s">
        <v>9</v>
      </c>
      <c r="K4" s="66" t="s">
        <v>10</v>
      </c>
      <c r="L4" s="66" t="s">
        <v>96</v>
      </c>
      <c r="M4" s="66"/>
      <c r="N4" s="66"/>
    </row>
    <row r="5" spans="1:14" s="47" customFormat="1" ht="23.25" customHeight="1">
      <c r="A5" s="77"/>
      <c r="B5" s="48" t="s">
        <v>44</v>
      </c>
      <c r="C5" s="48" t="s">
        <v>19</v>
      </c>
      <c r="D5" s="48" t="s">
        <v>11</v>
      </c>
      <c r="E5" s="48" t="s">
        <v>12</v>
      </c>
      <c r="F5" s="48" t="s">
        <v>5</v>
      </c>
      <c r="G5" s="48" t="s">
        <v>6</v>
      </c>
      <c r="H5" s="48" t="s">
        <v>13</v>
      </c>
      <c r="I5" s="48" t="s">
        <v>14</v>
      </c>
      <c r="J5" s="48" t="s">
        <v>15</v>
      </c>
      <c r="K5" s="48" t="s">
        <v>16</v>
      </c>
      <c r="L5" s="48" t="s">
        <v>95</v>
      </c>
      <c r="M5" s="48" t="s">
        <v>17</v>
      </c>
      <c r="N5" s="48" t="s">
        <v>18</v>
      </c>
    </row>
    <row r="6" spans="1:14" s="47" customFormat="1" ht="23.25" customHeight="1">
      <c r="A6" s="78"/>
      <c r="B6" s="48"/>
      <c r="C6" s="48"/>
      <c r="D6" s="48" t="s">
        <v>20</v>
      </c>
      <c r="E6" s="48" t="s">
        <v>21</v>
      </c>
      <c r="F6" s="48"/>
      <c r="G6" s="48"/>
      <c r="H6" s="48"/>
      <c r="I6" s="48"/>
      <c r="J6" s="48" t="s">
        <v>14</v>
      </c>
      <c r="K6" s="48" t="s">
        <v>22</v>
      </c>
      <c r="L6" s="48"/>
      <c r="M6" s="48"/>
      <c r="N6" s="48"/>
    </row>
    <row r="7" spans="1:14" s="51" customFormat="1" ht="23.25" customHeight="1">
      <c r="A7" s="49" t="s">
        <v>39</v>
      </c>
      <c r="B7" s="49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s="55" customFormat="1">
      <c r="A8" s="52" t="s">
        <v>18</v>
      </c>
      <c r="B8" s="53">
        <v>9366860</v>
      </c>
      <c r="C8" s="54">
        <f t="shared" ref="C8:C21" si="0">SUM(D8:N8)</f>
        <v>9929784.2699999996</v>
      </c>
      <c r="D8" s="53">
        <v>0</v>
      </c>
      <c r="E8" s="53">
        <v>0</v>
      </c>
      <c r="F8" s="53">
        <v>0</v>
      </c>
      <c r="G8" s="53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3">
        <v>9929784.2699999996</v>
      </c>
    </row>
    <row r="9" spans="1:14" s="55" customFormat="1">
      <c r="A9" s="52" t="s">
        <v>24</v>
      </c>
      <c r="B9" s="53">
        <v>2848320</v>
      </c>
      <c r="C9" s="54">
        <f t="shared" si="0"/>
        <v>2624640</v>
      </c>
      <c r="D9" s="53">
        <v>2624640</v>
      </c>
      <c r="E9" s="53">
        <v>0</v>
      </c>
      <c r="F9" s="53">
        <v>0</v>
      </c>
      <c r="G9" s="53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3">
        <v>0</v>
      </c>
    </row>
    <row r="10" spans="1:14" s="55" customFormat="1">
      <c r="A10" s="52" t="s">
        <v>25</v>
      </c>
      <c r="B10" s="53">
        <v>7654910</v>
      </c>
      <c r="C10" s="54">
        <f>SUM(D10:N10)</f>
        <v>6126831</v>
      </c>
      <c r="D10" s="53">
        <f>2664237+588185</f>
        <v>3252422</v>
      </c>
      <c r="E10" s="53">
        <v>720000</v>
      </c>
      <c r="F10" s="53">
        <f>774480+433240+17735</f>
        <v>1225455</v>
      </c>
      <c r="G10" s="53">
        <v>0</v>
      </c>
      <c r="H10" s="54">
        <v>0</v>
      </c>
      <c r="I10" s="54">
        <f>458954+470000</f>
        <v>928954</v>
      </c>
      <c r="J10" s="54">
        <v>0</v>
      </c>
      <c r="K10" s="54">
        <v>0</v>
      </c>
      <c r="L10" s="54">
        <v>0</v>
      </c>
      <c r="M10" s="54">
        <v>0</v>
      </c>
      <c r="N10" s="53">
        <v>0</v>
      </c>
    </row>
    <row r="11" spans="1:14" s="55" customFormat="1">
      <c r="A11" s="52" t="s">
        <v>27</v>
      </c>
      <c r="B11" s="53">
        <v>600000</v>
      </c>
      <c r="C11" s="54">
        <f t="shared" si="0"/>
        <v>501190</v>
      </c>
      <c r="D11" s="53">
        <f>214660+66340</f>
        <v>281000</v>
      </c>
      <c r="E11" s="53">
        <v>54000</v>
      </c>
      <c r="F11" s="53">
        <v>94570</v>
      </c>
      <c r="G11" s="53">
        <v>0</v>
      </c>
      <c r="H11" s="54">
        <v>0</v>
      </c>
      <c r="I11" s="54">
        <v>71620</v>
      </c>
      <c r="J11" s="54">
        <v>0</v>
      </c>
      <c r="K11" s="54">
        <v>0</v>
      </c>
      <c r="L11" s="54">
        <v>0</v>
      </c>
      <c r="M11" s="54">
        <v>0</v>
      </c>
      <c r="N11" s="53">
        <v>0</v>
      </c>
    </row>
    <row r="12" spans="1:14" s="55" customFormat="1">
      <c r="A12" s="52" t="s">
        <v>28</v>
      </c>
      <c r="B12" s="53">
        <v>1847910</v>
      </c>
      <c r="C12" s="54">
        <f t="shared" si="0"/>
        <v>2265452.8199999998</v>
      </c>
      <c r="D12" s="53">
        <f>562871.37+341686</f>
        <v>904557.37</v>
      </c>
      <c r="E12" s="53">
        <v>62563.81</v>
      </c>
      <c r="F12" s="53">
        <v>366555.05</v>
      </c>
      <c r="G12" s="53">
        <v>32120</v>
      </c>
      <c r="H12" s="54">
        <v>15800</v>
      </c>
      <c r="I12" s="54">
        <v>98710</v>
      </c>
      <c r="J12" s="54">
        <v>79060</v>
      </c>
      <c r="K12" s="54">
        <v>599803.59</v>
      </c>
      <c r="L12" s="54">
        <v>0</v>
      </c>
      <c r="M12" s="54">
        <v>106283</v>
      </c>
      <c r="N12" s="53">
        <v>0</v>
      </c>
    </row>
    <row r="13" spans="1:14" s="55" customFormat="1">
      <c r="A13" s="52" t="s">
        <v>100</v>
      </c>
      <c r="B13" s="53">
        <v>0</v>
      </c>
      <c r="C13" s="54">
        <f t="shared" si="0"/>
        <v>69669</v>
      </c>
      <c r="D13" s="53">
        <v>0</v>
      </c>
      <c r="E13" s="53">
        <v>0</v>
      </c>
      <c r="F13" s="53">
        <f>47909+9760</f>
        <v>57669</v>
      </c>
      <c r="G13" s="53">
        <v>0</v>
      </c>
      <c r="H13" s="54">
        <v>12000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3">
        <v>0</v>
      </c>
    </row>
    <row r="14" spans="1:14" s="55" customFormat="1">
      <c r="A14" s="52" t="s">
        <v>29</v>
      </c>
      <c r="B14" s="53">
        <v>1320000</v>
      </c>
      <c r="C14" s="54">
        <f t="shared" si="0"/>
        <v>1623441.51</v>
      </c>
      <c r="D14" s="53">
        <f>224127.58+89629</f>
        <v>313756.57999999996</v>
      </c>
      <c r="E14" s="53">
        <v>127144</v>
      </c>
      <c r="F14" s="53">
        <f>58869.52+715772.76-53332.4</f>
        <v>721309.88</v>
      </c>
      <c r="G14" s="53">
        <v>1500</v>
      </c>
      <c r="H14" s="54">
        <v>0</v>
      </c>
      <c r="I14" s="54">
        <v>448661.05</v>
      </c>
      <c r="J14" s="54">
        <v>0</v>
      </c>
      <c r="K14" s="54">
        <v>7500</v>
      </c>
      <c r="L14" s="54">
        <v>0</v>
      </c>
      <c r="M14" s="54">
        <f>11570-8000</f>
        <v>3570</v>
      </c>
      <c r="N14" s="53">
        <v>0</v>
      </c>
    </row>
    <row r="15" spans="1:14" s="55" customFormat="1">
      <c r="A15" s="52" t="s">
        <v>101</v>
      </c>
      <c r="B15" s="53">
        <v>0</v>
      </c>
      <c r="C15" s="54">
        <f t="shared" si="0"/>
        <v>0</v>
      </c>
      <c r="D15" s="53">
        <v>0</v>
      </c>
      <c r="E15" s="53">
        <v>0</v>
      </c>
      <c r="F15" s="53">
        <v>0</v>
      </c>
      <c r="G15" s="53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3">
        <v>0</v>
      </c>
    </row>
    <row r="16" spans="1:14" s="55" customFormat="1">
      <c r="A16" s="52" t="s">
        <v>30</v>
      </c>
      <c r="B16" s="53">
        <v>255000</v>
      </c>
      <c r="C16" s="54">
        <f t="shared" si="0"/>
        <v>486641.43999999994</v>
      </c>
      <c r="D16" s="53">
        <f>418022.81+2473+5151.63</f>
        <v>425647.44</v>
      </c>
      <c r="E16" s="53">
        <v>21036.78</v>
      </c>
      <c r="F16" s="53">
        <v>39957.22</v>
      </c>
      <c r="G16" s="53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3">
        <v>0</v>
      </c>
    </row>
    <row r="17" spans="1:14" s="55" customFormat="1">
      <c r="A17" s="52" t="s">
        <v>45</v>
      </c>
      <c r="B17" s="53">
        <v>217000</v>
      </c>
      <c r="C17" s="54">
        <f t="shared" si="0"/>
        <v>580613.30000000005</v>
      </c>
      <c r="D17" s="53">
        <f>88710+5000</f>
        <v>93710</v>
      </c>
      <c r="E17" s="53">
        <v>0</v>
      </c>
      <c r="F17" s="53">
        <f>97300+104500</f>
        <v>201800</v>
      </c>
      <c r="G17" s="53">
        <v>0</v>
      </c>
      <c r="H17" s="54">
        <v>0</v>
      </c>
      <c r="I17" s="54">
        <v>117550</v>
      </c>
      <c r="J17" s="54">
        <v>164053.29999999999</v>
      </c>
      <c r="K17" s="54">
        <v>0</v>
      </c>
      <c r="L17" s="54">
        <v>0</v>
      </c>
      <c r="M17" s="54">
        <v>3500</v>
      </c>
      <c r="N17" s="53">
        <v>0</v>
      </c>
    </row>
    <row r="18" spans="1:14" s="55" customFormat="1">
      <c r="A18" s="52" t="s">
        <v>46</v>
      </c>
      <c r="B18" s="53">
        <v>6288000</v>
      </c>
      <c r="C18" s="54">
        <f t="shared" si="0"/>
        <v>3753897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54">
        <v>22000</v>
      </c>
      <c r="J18" s="54">
        <v>0</v>
      </c>
      <c r="K18" s="54">
        <v>0</v>
      </c>
      <c r="L18" s="54">
        <f>3804397-72500</f>
        <v>3731897</v>
      </c>
      <c r="M18" s="54">
        <v>0</v>
      </c>
      <c r="N18" s="53">
        <v>0</v>
      </c>
    </row>
    <row r="19" spans="1:14" s="55" customFormat="1">
      <c r="A19" s="67" t="s">
        <v>102</v>
      </c>
      <c r="B19" s="53">
        <v>0</v>
      </c>
      <c r="C19" s="54">
        <f t="shared" si="0"/>
        <v>199999</v>
      </c>
      <c r="D19" s="53">
        <v>0</v>
      </c>
      <c r="E19" s="53">
        <v>0</v>
      </c>
      <c r="F19" s="53">
        <v>0</v>
      </c>
      <c r="G19" s="53">
        <v>0</v>
      </c>
      <c r="H19" s="54">
        <v>0</v>
      </c>
      <c r="I19" s="54">
        <v>0</v>
      </c>
      <c r="J19" s="54">
        <v>0</v>
      </c>
      <c r="K19" s="54">
        <v>0</v>
      </c>
      <c r="L19" s="54">
        <v>199999</v>
      </c>
      <c r="M19" s="54">
        <v>0</v>
      </c>
      <c r="N19" s="53">
        <v>0</v>
      </c>
    </row>
    <row r="20" spans="1:14" s="55" customFormat="1">
      <c r="A20" s="52" t="s">
        <v>97</v>
      </c>
      <c r="B20" s="53">
        <v>16000</v>
      </c>
      <c r="C20" s="54">
        <f t="shared" si="0"/>
        <v>16000</v>
      </c>
      <c r="D20" s="53">
        <v>16000</v>
      </c>
      <c r="E20" s="53">
        <v>0</v>
      </c>
      <c r="F20" s="53">
        <v>0</v>
      </c>
      <c r="G20" s="53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3">
        <v>0</v>
      </c>
    </row>
    <row r="21" spans="1:14" s="55" customFormat="1">
      <c r="A21" s="52" t="s">
        <v>37</v>
      </c>
      <c r="B21" s="53">
        <v>1586000</v>
      </c>
      <c r="C21" s="54">
        <f t="shared" si="0"/>
        <v>1556500</v>
      </c>
      <c r="D21" s="53">
        <v>15000</v>
      </c>
      <c r="E21" s="53">
        <v>0</v>
      </c>
      <c r="F21" s="53">
        <f>240000+1158000</f>
        <v>1398000</v>
      </c>
      <c r="G21" s="53">
        <v>58500</v>
      </c>
      <c r="H21" s="54">
        <v>0</v>
      </c>
      <c r="I21" s="54">
        <v>0</v>
      </c>
      <c r="J21" s="54">
        <v>60000</v>
      </c>
      <c r="K21" s="54">
        <v>25000</v>
      </c>
      <c r="L21" s="54">
        <v>0</v>
      </c>
      <c r="M21" s="54">
        <v>0</v>
      </c>
      <c r="N21" s="53">
        <v>0</v>
      </c>
    </row>
    <row r="22" spans="1:14" ht="21.75" thickBot="1">
      <c r="A22" s="56" t="s">
        <v>43</v>
      </c>
      <c r="B22" s="57">
        <f>SUM(B7:B21)</f>
        <v>32000000</v>
      </c>
      <c r="C22" s="57">
        <f>SUM(C8:C21)</f>
        <v>29734659.340000004</v>
      </c>
      <c r="D22" s="57">
        <f t="shared" ref="D22:N22" si="1">SUM(D8:D21)</f>
        <v>7926733.3900000006</v>
      </c>
      <c r="E22" s="57">
        <f t="shared" si="1"/>
        <v>984744.59000000008</v>
      </c>
      <c r="F22" s="57">
        <f t="shared" si="1"/>
        <v>4105316.1500000004</v>
      </c>
      <c r="G22" s="57">
        <f t="shared" si="1"/>
        <v>92120</v>
      </c>
      <c r="H22" s="57">
        <f t="shared" si="1"/>
        <v>27800</v>
      </c>
      <c r="I22" s="57">
        <f t="shared" si="1"/>
        <v>1687495.05</v>
      </c>
      <c r="J22" s="57">
        <f t="shared" si="1"/>
        <v>303113.3</v>
      </c>
      <c r="K22" s="57">
        <f t="shared" si="1"/>
        <v>632303.59</v>
      </c>
      <c r="L22" s="57">
        <f t="shared" si="1"/>
        <v>3931896</v>
      </c>
      <c r="M22" s="57">
        <f t="shared" si="1"/>
        <v>113353</v>
      </c>
      <c r="N22" s="57">
        <f t="shared" si="1"/>
        <v>9929784.2699999996</v>
      </c>
    </row>
    <row r="23" spans="1:14" ht="21.75" thickTop="1">
      <c r="A23" s="58" t="s">
        <v>47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>
      <c r="A24" s="60" t="s">
        <v>48</v>
      </c>
      <c r="B24" s="59">
        <v>652000</v>
      </c>
      <c r="C24" s="59">
        <v>644464.17000000004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>
      <c r="A25" s="60" t="s">
        <v>49</v>
      </c>
      <c r="B25" s="59">
        <v>197100</v>
      </c>
      <c r="C25" s="59">
        <v>137958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1:14">
      <c r="A26" s="60" t="s">
        <v>57</v>
      </c>
      <c r="B26" s="59">
        <v>150000</v>
      </c>
      <c r="C26" s="59">
        <v>151084.89000000001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>
      <c r="A27" s="60" t="s">
        <v>50</v>
      </c>
      <c r="B27" s="59">
        <v>35000</v>
      </c>
      <c r="C27" s="59">
        <v>110590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4">
      <c r="A28" s="60" t="s">
        <v>51</v>
      </c>
      <c r="B28" s="59">
        <v>0</v>
      </c>
      <c r="C28" s="59">
        <v>0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>
      <c r="A29" s="60" t="s">
        <v>52</v>
      </c>
      <c r="B29" s="59">
        <v>15965900</v>
      </c>
      <c r="C29" s="59">
        <v>14522626.52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>
      <c r="A30" s="60" t="s">
        <v>53</v>
      </c>
      <c r="B30" s="59">
        <v>15000000</v>
      </c>
      <c r="C30" s="59">
        <v>13999276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>
      <c r="A31" s="60" t="s">
        <v>54</v>
      </c>
      <c r="B31" s="59">
        <v>0</v>
      </c>
      <c r="C31" s="59">
        <v>69669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t="21.75" thickBot="1">
      <c r="A32" s="61" t="s">
        <v>55</v>
      </c>
      <c r="B32" s="62">
        <f>SUM(B23:B31)</f>
        <v>32000000</v>
      </c>
      <c r="C32" s="62">
        <f t="shared" ref="C32" si="2">SUM(C23:C31)</f>
        <v>29635668.579999998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ht="27" customHeight="1" thickTop="1" thickBot="1">
      <c r="A33" s="42" t="s">
        <v>56</v>
      </c>
      <c r="B33" s="63"/>
      <c r="C33" s="64">
        <f>C32-C22</f>
        <v>-98990.760000005364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4" ht="21.75" thickTop="1"/>
  </sheetData>
  <mergeCells count="4">
    <mergeCell ref="A1:N1"/>
    <mergeCell ref="A2:N2"/>
    <mergeCell ref="A3:N3"/>
    <mergeCell ref="A4:A6"/>
  </mergeCells>
  <pageMargins left="0.31496062992125984" right="0.15748031496062992" top="0.31496062992125984" bottom="0.15748031496062992" header="0.31496062992125984" footer="0.15748031496062992"/>
  <pageSetup paperSize="9" scale="6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34"/>
  <sheetViews>
    <sheetView view="pageBreakPreview" zoomScale="85" zoomScaleNormal="100" zoomScaleSheetLayoutView="85" workbookViewId="0">
      <pane xSplit="1" ySplit="6" topLeftCell="B22" activePane="bottomRight" state="frozen"/>
      <selection pane="topRight" activeCell="B1" sqref="B1"/>
      <selection pane="bottomLeft" activeCell="A7" sqref="A7"/>
      <selection pane="bottomRight" activeCell="A2" sqref="A2:N2"/>
    </sheetView>
  </sheetViews>
  <sheetFormatPr defaultRowHeight="21"/>
  <cols>
    <col min="1" max="1" width="31.25" style="42" customWidth="1"/>
    <col min="2" max="2" width="16.875" style="42" customWidth="1"/>
    <col min="3" max="3" width="15.75" style="42" customWidth="1"/>
    <col min="4" max="4" width="13.25" style="42" customWidth="1"/>
    <col min="5" max="5" width="13" style="42" customWidth="1"/>
    <col min="6" max="6" width="13.875" style="42" customWidth="1"/>
    <col min="7" max="7" width="14.375" style="42" customWidth="1"/>
    <col min="8" max="8" width="13" style="42" customWidth="1"/>
    <col min="9" max="9" width="13.375" style="42" customWidth="1"/>
    <col min="10" max="10" width="12.625" style="42" customWidth="1"/>
    <col min="11" max="11" width="14.75" style="42" customWidth="1"/>
    <col min="12" max="12" width="13.625" style="42" customWidth="1"/>
    <col min="13" max="13" width="13.375" style="42" customWidth="1"/>
    <col min="14" max="14" width="13.75" style="42" customWidth="1"/>
    <col min="15" max="16384" width="9" style="42"/>
  </cols>
  <sheetData>
    <row r="1" spans="1:14">
      <c r="A1" s="76" t="s">
        <v>93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>
      <c r="A2" s="76" t="s">
        <v>104</v>
      </c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</row>
    <row r="3" spans="1:14">
      <c r="A3" s="76" t="s">
        <v>99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</row>
    <row r="4" spans="1:14" s="47" customFormat="1" ht="23.25" customHeight="1">
      <c r="A4" s="77" t="s">
        <v>42</v>
      </c>
      <c r="B4" s="66"/>
      <c r="C4" s="66"/>
      <c r="D4" s="66" t="s">
        <v>3</v>
      </c>
      <c r="E4" s="66" t="s">
        <v>4</v>
      </c>
      <c r="F4" s="66"/>
      <c r="G4" s="66"/>
      <c r="H4" s="66" t="s">
        <v>7</v>
      </c>
      <c r="I4" s="66" t="s">
        <v>8</v>
      </c>
      <c r="J4" s="66" t="s">
        <v>9</v>
      </c>
      <c r="K4" s="66" t="s">
        <v>10</v>
      </c>
      <c r="L4" s="66" t="s">
        <v>96</v>
      </c>
      <c r="M4" s="66"/>
      <c r="N4" s="66"/>
    </row>
    <row r="5" spans="1:14" s="47" customFormat="1" ht="23.25" customHeight="1">
      <c r="A5" s="77"/>
      <c r="B5" s="48" t="s">
        <v>44</v>
      </c>
      <c r="C5" s="48" t="s">
        <v>19</v>
      </c>
      <c r="D5" s="48" t="s">
        <v>11</v>
      </c>
      <c r="E5" s="48" t="s">
        <v>12</v>
      </c>
      <c r="F5" s="48" t="s">
        <v>5</v>
      </c>
      <c r="G5" s="48" t="s">
        <v>6</v>
      </c>
      <c r="H5" s="48" t="s">
        <v>13</v>
      </c>
      <c r="I5" s="48" t="s">
        <v>14</v>
      </c>
      <c r="J5" s="48" t="s">
        <v>15</v>
      </c>
      <c r="K5" s="48" t="s">
        <v>16</v>
      </c>
      <c r="L5" s="48" t="s">
        <v>95</v>
      </c>
      <c r="M5" s="48" t="s">
        <v>17</v>
      </c>
      <c r="N5" s="48" t="s">
        <v>18</v>
      </c>
    </row>
    <row r="6" spans="1:14" s="47" customFormat="1" ht="23.25" customHeight="1">
      <c r="A6" s="78"/>
      <c r="B6" s="48"/>
      <c r="C6" s="48"/>
      <c r="D6" s="48" t="s">
        <v>20</v>
      </c>
      <c r="E6" s="48" t="s">
        <v>21</v>
      </c>
      <c r="F6" s="48"/>
      <c r="G6" s="48"/>
      <c r="H6" s="48"/>
      <c r="I6" s="48"/>
      <c r="J6" s="48" t="s">
        <v>14</v>
      </c>
      <c r="K6" s="48" t="s">
        <v>22</v>
      </c>
      <c r="L6" s="48"/>
      <c r="M6" s="48"/>
      <c r="N6" s="48"/>
    </row>
    <row r="7" spans="1:14" s="51" customFormat="1" ht="23.25" customHeight="1">
      <c r="A7" s="49" t="s">
        <v>39</v>
      </c>
      <c r="B7" s="49"/>
      <c r="C7" s="49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</row>
    <row r="8" spans="1:14" s="55" customFormat="1">
      <c r="A8" s="52" t="s">
        <v>18</v>
      </c>
      <c r="B8" s="53">
        <v>9366860</v>
      </c>
      <c r="C8" s="54">
        <f t="shared" ref="C8:C21" si="0">SUM(D8:N8)</f>
        <v>9929784.2699999996</v>
      </c>
      <c r="D8" s="53">
        <v>0</v>
      </c>
      <c r="E8" s="53">
        <v>0</v>
      </c>
      <c r="F8" s="53">
        <v>0</v>
      </c>
      <c r="G8" s="53">
        <v>0</v>
      </c>
      <c r="H8" s="54">
        <v>0</v>
      </c>
      <c r="I8" s="54">
        <v>0</v>
      </c>
      <c r="J8" s="54">
        <v>0</v>
      </c>
      <c r="K8" s="54">
        <v>0</v>
      </c>
      <c r="L8" s="54">
        <v>0</v>
      </c>
      <c r="M8" s="54">
        <v>0</v>
      </c>
      <c r="N8" s="53">
        <v>9929784.2699999996</v>
      </c>
    </row>
    <row r="9" spans="1:14" s="55" customFormat="1">
      <c r="A9" s="52" t="s">
        <v>24</v>
      </c>
      <c r="B9" s="53">
        <v>2848320</v>
      </c>
      <c r="C9" s="54">
        <f t="shared" si="0"/>
        <v>2624640</v>
      </c>
      <c r="D9" s="53">
        <v>2624640</v>
      </c>
      <c r="E9" s="53">
        <v>0</v>
      </c>
      <c r="F9" s="53">
        <v>0</v>
      </c>
      <c r="G9" s="53">
        <v>0</v>
      </c>
      <c r="H9" s="54">
        <v>0</v>
      </c>
      <c r="I9" s="54">
        <v>0</v>
      </c>
      <c r="J9" s="54">
        <v>0</v>
      </c>
      <c r="K9" s="54">
        <v>0</v>
      </c>
      <c r="L9" s="54">
        <v>0</v>
      </c>
      <c r="M9" s="54">
        <v>0</v>
      </c>
      <c r="N9" s="53">
        <v>0</v>
      </c>
    </row>
    <row r="10" spans="1:14" s="55" customFormat="1">
      <c r="A10" s="52" t="s">
        <v>25</v>
      </c>
      <c r="B10" s="53">
        <v>7654910</v>
      </c>
      <c r="C10" s="54">
        <f>SUM(D10:N10)</f>
        <v>6126831</v>
      </c>
      <c r="D10" s="53">
        <f>2664237+588185</f>
        <v>3252422</v>
      </c>
      <c r="E10" s="53">
        <v>720000</v>
      </c>
      <c r="F10" s="53">
        <f>774480+433240+17735</f>
        <v>1225455</v>
      </c>
      <c r="G10" s="53">
        <v>0</v>
      </c>
      <c r="H10" s="54">
        <v>0</v>
      </c>
      <c r="I10" s="54">
        <f>458954+470000</f>
        <v>928954</v>
      </c>
      <c r="J10" s="54">
        <v>0</v>
      </c>
      <c r="K10" s="54">
        <v>0</v>
      </c>
      <c r="L10" s="54">
        <v>0</v>
      </c>
      <c r="M10" s="54">
        <v>0</v>
      </c>
      <c r="N10" s="53">
        <v>0</v>
      </c>
    </row>
    <row r="11" spans="1:14" s="55" customFormat="1">
      <c r="A11" s="52" t="s">
        <v>27</v>
      </c>
      <c r="B11" s="53">
        <v>600000</v>
      </c>
      <c r="C11" s="54">
        <f t="shared" si="0"/>
        <v>501190</v>
      </c>
      <c r="D11" s="53">
        <f>214660+66340</f>
        <v>281000</v>
      </c>
      <c r="E11" s="53">
        <v>54000</v>
      </c>
      <c r="F11" s="53">
        <v>94570</v>
      </c>
      <c r="G11" s="53">
        <v>0</v>
      </c>
      <c r="H11" s="54">
        <v>0</v>
      </c>
      <c r="I11" s="54">
        <v>71620</v>
      </c>
      <c r="J11" s="54">
        <v>0</v>
      </c>
      <c r="K11" s="54">
        <v>0</v>
      </c>
      <c r="L11" s="54">
        <v>0</v>
      </c>
      <c r="M11" s="54">
        <v>0</v>
      </c>
      <c r="N11" s="53">
        <v>0</v>
      </c>
    </row>
    <row r="12" spans="1:14" s="55" customFormat="1">
      <c r="A12" s="52" t="s">
        <v>28</v>
      </c>
      <c r="B12" s="53">
        <v>1847910</v>
      </c>
      <c r="C12" s="54">
        <f t="shared" si="0"/>
        <v>2265452.8199999998</v>
      </c>
      <c r="D12" s="53">
        <f>562871.37+341686</f>
        <v>904557.37</v>
      </c>
      <c r="E12" s="53">
        <v>62563.81</v>
      </c>
      <c r="F12" s="53">
        <v>366555.05</v>
      </c>
      <c r="G12" s="53">
        <v>32120</v>
      </c>
      <c r="H12" s="54">
        <v>15800</v>
      </c>
      <c r="I12" s="54">
        <v>98710</v>
      </c>
      <c r="J12" s="54">
        <v>79060</v>
      </c>
      <c r="K12" s="54">
        <v>599803.59</v>
      </c>
      <c r="L12" s="54">
        <v>0</v>
      </c>
      <c r="M12" s="54">
        <v>106283</v>
      </c>
      <c r="N12" s="53">
        <v>0</v>
      </c>
    </row>
    <row r="13" spans="1:14" s="55" customFormat="1">
      <c r="A13" s="52" t="s">
        <v>100</v>
      </c>
      <c r="B13" s="53">
        <v>0</v>
      </c>
      <c r="C13" s="54">
        <f t="shared" si="0"/>
        <v>69669</v>
      </c>
      <c r="D13" s="53">
        <v>0</v>
      </c>
      <c r="E13" s="53">
        <v>0</v>
      </c>
      <c r="F13" s="53">
        <f>47909+9760</f>
        <v>57669</v>
      </c>
      <c r="G13" s="53">
        <v>0</v>
      </c>
      <c r="H13" s="54">
        <v>12000</v>
      </c>
      <c r="I13" s="54">
        <v>0</v>
      </c>
      <c r="J13" s="54">
        <v>0</v>
      </c>
      <c r="K13" s="54">
        <v>0</v>
      </c>
      <c r="L13" s="54">
        <v>0</v>
      </c>
      <c r="M13" s="54">
        <v>0</v>
      </c>
      <c r="N13" s="53">
        <v>0</v>
      </c>
    </row>
    <row r="14" spans="1:14" s="55" customFormat="1">
      <c r="A14" s="52" t="s">
        <v>29</v>
      </c>
      <c r="B14" s="53">
        <v>1320000</v>
      </c>
      <c r="C14" s="54">
        <f t="shared" si="0"/>
        <v>1623441.51</v>
      </c>
      <c r="D14" s="53">
        <f>224127.58+89629</f>
        <v>313756.57999999996</v>
      </c>
      <c r="E14" s="53">
        <v>127144</v>
      </c>
      <c r="F14" s="53">
        <f>58869.52+715772.76-53332.4</f>
        <v>721309.88</v>
      </c>
      <c r="G14" s="53">
        <v>1500</v>
      </c>
      <c r="H14" s="54">
        <v>0</v>
      </c>
      <c r="I14" s="54">
        <v>448661.05</v>
      </c>
      <c r="J14" s="54">
        <v>0</v>
      </c>
      <c r="K14" s="54">
        <v>7500</v>
      </c>
      <c r="L14" s="54">
        <v>0</v>
      </c>
      <c r="M14" s="54">
        <f>11570-8000</f>
        <v>3570</v>
      </c>
      <c r="N14" s="53">
        <v>0</v>
      </c>
    </row>
    <row r="15" spans="1:14" s="55" customFormat="1">
      <c r="A15" s="52" t="s">
        <v>101</v>
      </c>
      <c r="B15" s="53">
        <v>0</v>
      </c>
      <c r="C15" s="54">
        <f t="shared" si="0"/>
        <v>0</v>
      </c>
      <c r="D15" s="53">
        <v>0</v>
      </c>
      <c r="E15" s="53">
        <v>0</v>
      </c>
      <c r="F15" s="53">
        <v>0</v>
      </c>
      <c r="G15" s="53">
        <v>0</v>
      </c>
      <c r="H15" s="54">
        <v>0</v>
      </c>
      <c r="I15" s="54">
        <v>0</v>
      </c>
      <c r="J15" s="54">
        <v>0</v>
      </c>
      <c r="K15" s="54">
        <v>0</v>
      </c>
      <c r="L15" s="54">
        <v>0</v>
      </c>
      <c r="M15" s="54">
        <v>0</v>
      </c>
      <c r="N15" s="53">
        <v>0</v>
      </c>
    </row>
    <row r="16" spans="1:14" s="55" customFormat="1">
      <c r="A16" s="52" t="s">
        <v>30</v>
      </c>
      <c r="B16" s="53">
        <v>255000</v>
      </c>
      <c r="C16" s="54">
        <f t="shared" si="0"/>
        <v>486641.43999999994</v>
      </c>
      <c r="D16" s="53">
        <f>418022.81+2473+5151.63</f>
        <v>425647.44</v>
      </c>
      <c r="E16" s="53">
        <v>21036.78</v>
      </c>
      <c r="F16" s="53">
        <v>39957.22</v>
      </c>
      <c r="G16" s="53">
        <v>0</v>
      </c>
      <c r="H16" s="54">
        <v>0</v>
      </c>
      <c r="I16" s="54">
        <v>0</v>
      </c>
      <c r="J16" s="54">
        <v>0</v>
      </c>
      <c r="K16" s="54">
        <v>0</v>
      </c>
      <c r="L16" s="54">
        <v>0</v>
      </c>
      <c r="M16" s="54">
        <v>0</v>
      </c>
      <c r="N16" s="53">
        <v>0</v>
      </c>
    </row>
    <row r="17" spans="1:14" s="55" customFormat="1">
      <c r="A17" s="52" t="s">
        <v>45</v>
      </c>
      <c r="B17" s="53">
        <v>217000</v>
      </c>
      <c r="C17" s="54">
        <f t="shared" si="0"/>
        <v>580613.30000000005</v>
      </c>
      <c r="D17" s="53">
        <f>88710+5000</f>
        <v>93710</v>
      </c>
      <c r="E17" s="53">
        <v>0</v>
      </c>
      <c r="F17" s="53">
        <f>97300+104500</f>
        <v>201800</v>
      </c>
      <c r="G17" s="53">
        <v>0</v>
      </c>
      <c r="H17" s="54">
        <v>0</v>
      </c>
      <c r="I17" s="54">
        <v>117550</v>
      </c>
      <c r="J17" s="54">
        <v>164053.29999999999</v>
      </c>
      <c r="K17" s="54">
        <v>0</v>
      </c>
      <c r="L17" s="54">
        <v>0</v>
      </c>
      <c r="M17" s="54">
        <v>3500</v>
      </c>
      <c r="N17" s="53">
        <v>0</v>
      </c>
    </row>
    <row r="18" spans="1:14" s="55" customFormat="1">
      <c r="A18" s="52" t="s">
        <v>46</v>
      </c>
      <c r="B18" s="53">
        <v>6288000</v>
      </c>
      <c r="C18" s="54">
        <f t="shared" si="0"/>
        <v>3753897</v>
      </c>
      <c r="D18" s="53">
        <v>0</v>
      </c>
      <c r="E18" s="53">
        <v>0</v>
      </c>
      <c r="F18" s="53">
        <v>0</v>
      </c>
      <c r="G18" s="53">
        <v>0</v>
      </c>
      <c r="H18" s="54">
        <v>0</v>
      </c>
      <c r="I18" s="54">
        <v>22000</v>
      </c>
      <c r="J18" s="54">
        <v>0</v>
      </c>
      <c r="K18" s="54">
        <v>0</v>
      </c>
      <c r="L18" s="54">
        <f>3804397-72500</f>
        <v>3731897</v>
      </c>
      <c r="M18" s="54">
        <v>0</v>
      </c>
      <c r="N18" s="53">
        <v>0</v>
      </c>
    </row>
    <row r="19" spans="1:14" s="55" customFormat="1">
      <c r="A19" s="67" t="s">
        <v>102</v>
      </c>
      <c r="B19" s="53">
        <v>0</v>
      </c>
      <c r="C19" s="54">
        <f t="shared" si="0"/>
        <v>199999</v>
      </c>
      <c r="D19" s="53">
        <v>0</v>
      </c>
      <c r="E19" s="53">
        <v>0</v>
      </c>
      <c r="F19" s="53">
        <v>0</v>
      </c>
      <c r="G19" s="53">
        <v>0</v>
      </c>
      <c r="H19" s="54">
        <v>0</v>
      </c>
      <c r="I19" s="54">
        <v>0</v>
      </c>
      <c r="J19" s="54">
        <v>0</v>
      </c>
      <c r="K19" s="54">
        <v>0</v>
      </c>
      <c r="L19" s="54">
        <v>199999</v>
      </c>
      <c r="M19" s="54">
        <v>0</v>
      </c>
      <c r="N19" s="53">
        <v>0</v>
      </c>
    </row>
    <row r="20" spans="1:14" s="55" customFormat="1">
      <c r="A20" s="52" t="s">
        <v>97</v>
      </c>
      <c r="B20" s="53">
        <v>16000</v>
      </c>
      <c r="C20" s="54">
        <f t="shared" si="0"/>
        <v>16000</v>
      </c>
      <c r="D20" s="53">
        <v>16000</v>
      </c>
      <c r="E20" s="53">
        <v>0</v>
      </c>
      <c r="F20" s="53">
        <v>0</v>
      </c>
      <c r="G20" s="53">
        <v>0</v>
      </c>
      <c r="H20" s="54">
        <v>0</v>
      </c>
      <c r="I20" s="54">
        <v>0</v>
      </c>
      <c r="J20" s="54">
        <v>0</v>
      </c>
      <c r="K20" s="54">
        <v>0</v>
      </c>
      <c r="L20" s="54">
        <v>0</v>
      </c>
      <c r="M20" s="54">
        <v>0</v>
      </c>
      <c r="N20" s="53">
        <v>0</v>
      </c>
    </row>
    <row r="21" spans="1:14" s="55" customFormat="1">
      <c r="A21" s="52" t="s">
        <v>37</v>
      </c>
      <c r="B21" s="53">
        <v>1586000</v>
      </c>
      <c r="C21" s="54">
        <f t="shared" si="0"/>
        <v>1556500</v>
      </c>
      <c r="D21" s="53">
        <v>15000</v>
      </c>
      <c r="E21" s="53">
        <v>0</v>
      </c>
      <c r="F21" s="53">
        <f>240000+1158000</f>
        <v>1398000</v>
      </c>
      <c r="G21" s="53">
        <v>58500</v>
      </c>
      <c r="H21" s="54">
        <v>0</v>
      </c>
      <c r="I21" s="54">
        <v>0</v>
      </c>
      <c r="J21" s="54">
        <v>60000</v>
      </c>
      <c r="K21" s="54">
        <v>25000</v>
      </c>
      <c r="L21" s="54">
        <v>0</v>
      </c>
      <c r="M21" s="54">
        <v>0</v>
      </c>
      <c r="N21" s="53">
        <v>0</v>
      </c>
    </row>
    <row r="22" spans="1:14" ht="21.75" thickBot="1">
      <c r="A22" s="56" t="s">
        <v>43</v>
      </c>
      <c r="B22" s="57">
        <f>SUM(B7:B21)</f>
        <v>32000000</v>
      </c>
      <c r="C22" s="57">
        <f>SUM(C8:C21)</f>
        <v>29734659.340000004</v>
      </c>
      <c r="D22" s="57">
        <f t="shared" ref="D22:N22" si="1">SUM(D8:D21)</f>
        <v>7926733.3900000006</v>
      </c>
      <c r="E22" s="57">
        <f t="shared" si="1"/>
        <v>984744.59000000008</v>
      </c>
      <c r="F22" s="57">
        <f t="shared" si="1"/>
        <v>4105316.1500000004</v>
      </c>
      <c r="G22" s="57">
        <f t="shared" si="1"/>
        <v>92120</v>
      </c>
      <c r="H22" s="57">
        <f t="shared" si="1"/>
        <v>27800</v>
      </c>
      <c r="I22" s="57">
        <f t="shared" si="1"/>
        <v>1687495.05</v>
      </c>
      <c r="J22" s="57">
        <f t="shared" si="1"/>
        <v>303113.3</v>
      </c>
      <c r="K22" s="57">
        <f t="shared" si="1"/>
        <v>632303.59</v>
      </c>
      <c r="L22" s="57">
        <f t="shared" si="1"/>
        <v>3931896</v>
      </c>
      <c r="M22" s="57">
        <f t="shared" si="1"/>
        <v>113353</v>
      </c>
      <c r="N22" s="57">
        <f t="shared" si="1"/>
        <v>9929784.2699999996</v>
      </c>
    </row>
    <row r="23" spans="1:14" ht="21.75" thickTop="1">
      <c r="A23" s="58" t="s">
        <v>47</v>
      </c>
      <c r="B23" s="59"/>
      <c r="C23" s="59"/>
      <c r="D23" s="59"/>
      <c r="E23" s="59"/>
      <c r="F23" s="59"/>
      <c r="G23" s="59"/>
      <c r="H23" s="59"/>
      <c r="I23" s="59"/>
      <c r="J23" s="59"/>
      <c r="K23" s="59"/>
      <c r="L23" s="59"/>
      <c r="M23" s="59"/>
      <c r="N23" s="59"/>
    </row>
    <row r="24" spans="1:14">
      <c r="A24" s="60" t="s">
        <v>48</v>
      </c>
      <c r="B24" s="59">
        <v>652000</v>
      </c>
      <c r="C24" s="59">
        <v>644464.17000000004</v>
      </c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</row>
    <row r="25" spans="1:14">
      <c r="A25" s="60" t="s">
        <v>49</v>
      </c>
      <c r="B25" s="59">
        <v>197100</v>
      </c>
      <c r="C25" s="59">
        <v>137958</v>
      </c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</row>
    <row r="26" spans="1:14">
      <c r="A26" s="60" t="s">
        <v>57</v>
      </c>
      <c r="B26" s="59">
        <v>150000</v>
      </c>
      <c r="C26" s="59">
        <v>151084.89000000001</v>
      </c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</row>
    <row r="27" spans="1:14">
      <c r="A27" s="60" t="s">
        <v>50</v>
      </c>
      <c r="B27" s="59">
        <v>35000</v>
      </c>
      <c r="C27" s="59">
        <v>110590</v>
      </c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</row>
    <row r="28" spans="1:14">
      <c r="A28" s="60" t="s">
        <v>51</v>
      </c>
      <c r="B28" s="59">
        <v>0</v>
      </c>
      <c r="C28" s="59">
        <v>0</v>
      </c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</row>
    <row r="29" spans="1:14">
      <c r="A29" s="60" t="s">
        <v>52</v>
      </c>
      <c r="B29" s="59">
        <v>15965900</v>
      </c>
      <c r="C29" s="59">
        <v>14522626.52</v>
      </c>
      <c r="D29" s="59"/>
      <c r="E29" s="59"/>
      <c r="F29" s="59"/>
      <c r="G29" s="59"/>
      <c r="H29" s="59"/>
      <c r="I29" s="59"/>
      <c r="J29" s="59"/>
      <c r="K29" s="59"/>
      <c r="L29" s="59"/>
      <c r="M29" s="59"/>
      <c r="N29" s="59"/>
    </row>
    <row r="30" spans="1:14">
      <c r="A30" s="60" t="s">
        <v>53</v>
      </c>
      <c r="B30" s="59">
        <v>15000000</v>
      </c>
      <c r="C30" s="59">
        <v>13999276</v>
      </c>
      <c r="D30" s="59"/>
      <c r="E30" s="59"/>
      <c r="F30" s="59"/>
      <c r="G30" s="59"/>
      <c r="H30" s="59"/>
      <c r="I30" s="59"/>
      <c r="J30" s="59"/>
      <c r="K30" s="59"/>
      <c r="L30" s="59"/>
      <c r="M30" s="59"/>
      <c r="N30" s="59"/>
    </row>
    <row r="31" spans="1:14">
      <c r="A31" s="60" t="s">
        <v>54</v>
      </c>
      <c r="B31" s="59">
        <v>0</v>
      </c>
      <c r="C31" s="59">
        <v>69669</v>
      </c>
      <c r="D31" s="59"/>
      <c r="E31" s="59"/>
      <c r="F31" s="59"/>
      <c r="G31" s="59"/>
      <c r="H31" s="59"/>
      <c r="I31" s="59"/>
      <c r="J31" s="59"/>
      <c r="K31" s="59"/>
      <c r="L31" s="59"/>
      <c r="M31" s="59"/>
      <c r="N31" s="59"/>
    </row>
    <row r="32" spans="1:14" ht="21.75" thickBot="1">
      <c r="A32" s="61" t="s">
        <v>55</v>
      </c>
      <c r="B32" s="62">
        <f>SUM(B23:B31)</f>
        <v>32000000</v>
      </c>
      <c r="C32" s="62">
        <f t="shared" ref="C32" si="2">SUM(C23:C31)</f>
        <v>29635668.579999998</v>
      </c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</row>
    <row r="33" spans="1:14" ht="27" customHeight="1" thickTop="1" thickBot="1">
      <c r="A33" s="42" t="s">
        <v>56</v>
      </c>
      <c r="B33" s="63"/>
      <c r="C33" s="64">
        <f>C32-C22</f>
        <v>-98990.760000005364</v>
      </c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</row>
    <row r="34" spans="1:14" ht="21.75" thickTop="1"/>
  </sheetData>
  <mergeCells count="4">
    <mergeCell ref="A1:N1"/>
    <mergeCell ref="A2:N2"/>
    <mergeCell ref="A3:N3"/>
    <mergeCell ref="A4:A6"/>
  </mergeCells>
  <pageMargins left="0.31496062992125984" right="0.15748031496062992" top="0.31496062992125984" bottom="0.15748031496062992" header="0.31496062992125984" footer="0.15748031496062992"/>
  <pageSetup paperSize="9" scale="63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T75"/>
  <sheetViews>
    <sheetView view="pageBreakPreview" zoomScaleNormal="100" zoomScaleSheetLayoutView="100" workbookViewId="0">
      <selection activeCell="A2" sqref="A2"/>
    </sheetView>
  </sheetViews>
  <sheetFormatPr defaultRowHeight="21"/>
  <cols>
    <col min="1" max="1" width="2.375" style="1" customWidth="1"/>
    <col min="2" max="2" width="3.625" style="23" customWidth="1"/>
    <col min="3" max="3" width="41.875" style="1" customWidth="1"/>
    <col min="4" max="4" width="13.125" style="1" customWidth="1"/>
    <col min="5" max="5" width="10.375" style="1" customWidth="1"/>
    <col min="6" max="6" width="17.375" style="38" customWidth="1"/>
    <col min="7" max="7" width="20" style="19" customWidth="1"/>
    <col min="8" max="16384" width="9" style="19"/>
  </cols>
  <sheetData>
    <row r="1" spans="1:7" ht="12.75" customHeight="1">
      <c r="A1" s="18"/>
      <c r="B1" s="18"/>
      <c r="C1" s="18"/>
      <c r="D1" s="18"/>
      <c r="E1" s="18"/>
      <c r="F1" s="37"/>
    </row>
    <row r="2" spans="1:7">
      <c r="A2" s="65" t="s">
        <v>98</v>
      </c>
    </row>
    <row r="3" spans="1:7">
      <c r="B3" s="24"/>
    </row>
    <row r="4" spans="1:7" ht="24" customHeight="1">
      <c r="B4" s="23" t="s">
        <v>59</v>
      </c>
      <c r="C4" s="82"/>
      <c r="D4" s="83"/>
      <c r="E4" s="83"/>
      <c r="F4" s="39"/>
      <c r="G4" s="31"/>
    </row>
    <row r="5" spans="1:7" ht="24" customHeight="1">
      <c r="B5" s="23" t="s">
        <v>60</v>
      </c>
      <c r="C5" s="82"/>
      <c r="D5" s="83"/>
      <c r="E5" s="83"/>
      <c r="F5" s="39"/>
      <c r="G5" s="31"/>
    </row>
    <row r="6" spans="1:7" ht="24" customHeight="1">
      <c r="B6" s="23" t="s">
        <v>61</v>
      </c>
      <c r="C6" s="82"/>
      <c r="D6" s="83"/>
      <c r="E6" s="83"/>
      <c r="F6" s="39"/>
      <c r="G6" s="31"/>
    </row>
    <row r="7" spans="1:7" ht="24" customHeight="1">
      <c r="B7" s="23" t="s">
        <v>62</v>
      </c>
      <c r="C7" s="82"/>
      <c r="D7" s="83"/>
      <c r="E7" s="83"/>
      <c r="F7" s="39"/>
      <c r="G7" s="31"/>
    </row>
    <row r="8" spans="1:7" ht="24" customHeight="1">
      <c r="B8" s="23" t="s">
        <v>69</v>
      </c>
      <c r="C8" s="82"/>
      <c r="D8" s="83"/>
      <c r="E8" s="83"/>
      <c r="F8" s="39"/>
      <c r="G8" s="31"/>
    </row>
    <row r="9" spans="1:7" ht="24" customHeight="1">
      <c r="B9" s="23" t="s">
        <v>70</v>
      </c>
      <c r="C9" s="82"/>
      <c r="D9" s="83"/>
      <c r="E9" s="83"/>
      <c r="F9" s="39"/>
      <c r="G9" s="31"/>
    </row>
    <row r="10" spans="1:7" ht="24" customHeight="1">
      <c r="B10" s="23" t="s">
        <v>71</v>
      </c>
      <c r="C10" s="82"/>
      <c r="D10" s="83"/>
      <c r="E10" s="83"/>
      <c r="F10" s="39"/>
      <c r="G10" s="31"/>
    </row>
    <row r="11" spans="1:7">
      <c r="B11" s="23" t="s">
        <v>72</v>
      </c>
      <c r="C11" s="82"/>
      <c r="D11" s="83"/>
      <c r="E11" s="83"/>
      <c r="F11" s="39"/>
      <c r="G11" s="31"/>
    </row>
    <row r="12" spans="1:7">
      <c r="B12" s="23" t="s">
        <v>73</v>
      </c>
      <c r="C12" s="82"/>
      <c r="D12" s="83"/>
      <c r="E12" s="83"/>
      <c r="F12" s="39"/>
      <c r="G12" s="31"/>
    </row>
    <row r="13" spans="1:7">
      <c r="B13" s="23" t="s">
        <v>74</v>
      </c>
      <c r="C13" s="82"/>
      <c r="D13" s="83"/>
      <c r="E13" s="83"/>
      <c r="F13" s="39"/>
      <c r="G13" s="31"/>
    </row>
    <row r="14" spans="1:7">
      <c r="B14" s="23" t="s">
        <v>75</v>
      </c>
      <c r="C14" s="82"/>
      <c r="D14" s="83"/>
      <c r="E14" s="83"/>
      <c r="F14" s="39"/>
      <c r="G14" s="31"/>
    </row>
    <row r="15" spans="1:7">
      <c r="B15" s="23" t="s">
        <v>76</v>
      </c>
      <c r="C15" s="82"/>
      <c r="D15" s="83"/>
      <c r="E15" s="83"/>
      <c r="F15" s="39"/>
      <c r="G15" s="31"/>
    </row>
    <row r="16" spans="1:7">
      <c r="B16" s="23" t="s">
        <v>77</v>
      </c>
      <c r="C16" s="82"/>
      <c r="D16" s="83"/>
      <c r="E16" s="83"/>
      <c r="F16" s="39"/>
      <c r="G16" s="31"/>
    </row>
    <row r="17" spans="1:20">
      <c r="B17" s="23" t="s">
        <v>79</v>
      </c>
      <c r="C17" s="82"/>
      <c r="D17" s="83"/>
      <c r="E17" s="83"/>
      <c r="F17" s="39"/>
      <c r="G17" s="31"/>
    </row>
    <row r="18" spans="1:20">
      <c r="B18" s="23" t="s">
        <v>80</v>
      </c>
      <c r="C18" s="82"/>
      <c r="D18" s="83"/>
      <c r="E18" s="83"/>
      <c r="F18" s="39"/>
      <c r="G18" s="31"/>
    </row>
    <row r="19" spans="1:20">
      <c r="B19" s="23" t="s">
        <v>81</v>
      </c>
      <c r="C19" s="82"/>
      <c r="D19" s="83"/>
      <c r="E19" s="83"/>
      <c r="F19" s="39"/>
      <c r="G19" s="31"/>
    </row>
    <row r="20" spans="1:20">
      <c r="B20" s="23" t="s">
        <v>82</v>
      </c>
      <c r="C20" s="82"/>
      <c r="D20" s="83"/>
      <c r="E20" s="83"/>
      <c r="F20" s="39"/>
      <c r="G20" s="31"/>
    </row>
    <row r="21" spans="1:20">
      <c r="B21" s="23" t="s">
        <v>83</v>
      </c>
      <c r="C21" s="82"/>
      <c r="D21" s="83"/>
      <c r="E21" s="83"/>
      <c r="F21" s="39"/>
      <c r="G21" s="31"/>
    </row>
    <row r="22" spans="1:20">
      <c r="B22" s="23" t="s">
        <v>84</v>
      </c>
      <c r="C22" s="82"/>
      <c r="D22" s="83"/>
      <c r="E22" s="83"/>
      <c r="F22" s="39"/>
      <c r="G22" s="31"/>
    </row>
    <row r="23" spans="1:20">
      <c r="B23" s="23" t="s">
        <v>85</v>
      </c>
      <c r="C23" s="82"/>
      <c r="D23" s="83"/>
      <c r="E23" s="83"/>
      <c r="F23" s="39"/>
      <c r="G23" s="31"/>
    </row>
    <row r="24" spans="1:20">
      <c r="B24" s="23" t="s">
        <v>86</v>
      </c>
      <c r="C24" s="82"/>
      <c r="D24" s="83"/>
      <c r="E24" s="83"/>
      <c r="F24" s="39"/>
      <c r="G24" s="31"/>
    </row>
    <row r="25" spans="1:20">
      <c r="B25" s="23" t="s">
        <v>87</v>
      </c>
      <c r="C25" s="82"/>
      <c r="D25" s="83"/>
      <c r="E25" s="83"/>
      <c r="F25" s="39"/>
      <c r="G25" s="31"/>
    </row>
    <row r="26" spans="1:20">
      <c r="B26" s="23" t="s">
        <v>88</v>
      </c>
      <c r="C26" s="82"/>
      <c r="D26" s="83"/>
      <c r="E26" s="83"/>
      <c r="F26" s="39"/>
      <c r="G26" s="31"/>
    </row>
    <row r="27" spans="1:20">
      <c r="B27" s="23" t="s">
        <v>89</v>
      </c>
      <c r="C27" s="82"/>
      <c r="D27" s="83"/>
      <c r="E27" s="83"/>
      <c r="F27" s="39"/>
      <c r="G27" s="31"/>
    </row>
    <row r="28" spans="1:20">
      <c r="B28" s="23" t="s">
        <v>90</v>
      </c>
      <c r="C28" s="82"/>
      <c r="D28" s="83"/>
      <c r="E28" s="83"/>
      <c r="F28" s="39"/>
      <c r="G28" s="31"/>
    </row>
    <row r="29" spans="1:20">
      <c r="B29" s="23" t="s">
        <v>91</v>
      </c>
      <c r="C29" s="82"/>
      <c r="D29" s="83"/>
      <c r="E29" s="83"/>
      <c r="F29" s="39"/>
      <c r="G29" s="31"/>
    </row>
    <row r="30" spans="1:20" s="44" customFormat="1">
      <c r="A30" s="42"/>
      <c r="B30" s="43" t="s">
        <v>92</v>
      </c>
      <c r="C30" s="84"/>
      <c r="D30" s="85"/>
      <c r="E30" s="85"/>
      <c r="F30" s="39"/>
      <c r="G30" s="35"/>
    </row>
    <row r="31" spans="1:20" ht="21.75" thickBot="1">
      <c r="F31" s="25">
        <f>SUM(F1:F30)</f>
        <v>0</v>
      </c>
      <c r="G31" s="36">
        <f>F31-F19-F7--F14</f>
        <v>0</v>
      </c>
    </row>
    <row r="32" spans="1:20" ht="21.75" thickTop="1">
      <c r="R32" s="79"/>
      <c r="S32" s="80"/>
      <c r="T32" s="81"/>
    </row>
    <row r="33" spans="1:20">
      <c r="R33" s="79"/>
      <c r="S33" s="80"/>
      <c r="T33" s="81"/>
    </row>
    <row r="34" spans="1:20">
      <c r="R34" s="79"/>
      <c r="S34" s="80"/>
      <c r="T34" s="81"/>
    </row>
    <row r="35" spans="1:20">
      <c r="R35" s="29"/>
      <c r="S35" s="30"/>
      <c r="T35" s="31"/>
    </row>
    <row r="36" spans="1:20" ht="24.75" customHeight="1">
      <c r="F36" s="40"/>
      <c r="R36" s="79"/>
      <c r="S36" s="80"/>
      <c r="T36" s="81"/>
    </row>
    <row r="37" spans="1:20" ht="24.75" customHeight="1">
      <c r="A37" s="22" t="s">
        <v>63</v>
      </c>
      <c r="R37" s="79"/>
      <c r="S37" s="80"/>
      <c r="T37" s="81"/>
    </row>
    <row r="38" spans="1:20" ht="24" customHeight="1">
      <c r="B38" s="24" t="s">
        <v>64</v>
      </c>
      <c r="R38" s="79"/>
      <c r="S38" s="80"/>
      <c r="T38" s="81"/>
    </row>
    <row r="39" spans="1:20" ht="24" customHeight="1">
      <c r="B39" s="23" t="s">
        <v>59</v>
      </c>
      <c r="C39" s="82"/>
      <c r="D39" s="83"/>
      <c r="E39" s="83"/>
      <c r="F39" s="39"/>
      <c r="G39" s="34"/>
      <c r="R39" s="79"/>
      <c r="S39" s="80"/>
      <c r="T39" s="81"/>
    </row>
    <row r="40" spans="1:20">
      <c r="B40" s="23" t="s">
        <v>60</v>
      </c>
      <c r="C40" s="82"/>
      <c r="D40" s="83"/>
      <c r="E40" s="83"/>
      <c r="F40" s="39"/>
      <c r="G40" s="34"/>
      <c r="R40" s="79"/>
      <c r="S40" s="80"/>
      <c r="T40" s="81"/>
    </row>
    <row r="41" spans="1:20">
      <c r="B41" s="23" t="s">
        <v>61</v>
      </c>
      <c r="C41" s="82"/>
      <c r="D41" s="83"/>
      <c r="E41" s="83"/>
      <c r="F41" s="39"/>
      <c r="G41" s="34"/>
      <c r="R41" s="79"/>
      <c r="S41" s="80"/>
      <c r="T41" s="81"/>
    </row>
    <row r="42" spans="1:20">
      <c r="B42" s="23" t="s">
        <v>62</v>
      </c>
      <c r="C42" s="82"/>
      <c r="D42" s="83"/>
      <c r="E42" s="83"/>
      <c r="F42" s="39"/>
      <c r="G42" s="33"/>
      <c r="R42" s="79"/>
      <c r="S42" s="80"/>
      <c r="T42" s="81"/>
    </row>
    <row r="43" spans="1:20">
      <c r="B43" s="23" t="s">
        <v>69</v>
      </c>
      <c r="C43" s="82"/>
      <c r="D43" s="83"/>
      <c r="E43" s="83"/>
      <c r="F43" s="39"/>
      <c r="G43" s="33"/>
      <c r="R43" s="79"/>
      <c r="S43" s="80"/>
      <c r="T43" s="81"/>
    </row>
    <row r="44" spans="1:20" ht="24.75" customHeight="1">
      <c r="B44" s="23" t="s">
        <v>70</v>
      </c>
      <c r="C44" s="82"/>
      <c r="D44" s="83"/>
      <c r="E44" s="83"/>
      <c r="F44" s="39"/>
      <c r="G44" s="34"/>
      <c r="R44" s="79"/>
      <c r="S44" s="80"/>
      <c r="T44" s="81"/>
    </row>
    <row r="45" spans="1:20" ht="24.75" customHeight="1">
      <c r="B45" s="23" t="s">
        <v>71</v>
      </c>
      <c r="C45" s="82"/>
      <c r="D45" s="83"/>
      <c r="E45" s="83"/>
      <c r="F45" s="39"/>
      <c r="G45" s="34"/>
      <c r="R45" s="79"/>
      <c r="S45" s="80"/>
      <c r="T45" s="81"/>
    </row>
    <row r="46" spans="1:20" ht="24.75" customHeight="1" thickBot="1">
      <c r="C46" s="32"/>
      <c r="D46" s="33"/>
      <c r="E46" s="33"/>
      <c r="F46" s="25">
        <f>SUM(F39:F45)</f>
        <v>0</v>
      </c>
      <c r="R46" s="29"/>
      <c r="S46" s="30"/>
      <c r="T46" s="31"/>
    </row>
    <row r="47" spans="1:20" ht="24.75" customHeight="1" thickTop="1">
      <c r="C47" s="32"/>
      <c r="D47" s="33"/>
      <c r="E47" s="33"/>
      <c r="F47" s="40"/>
      <c r="R47" s="29"/>
      <c r="S47" s="30"/>
      <c r="T47" s="31"/>
    </row>
    <row r="48" spans="1:20" ht="24" customHeight="1">
      <c r="A48" s="22" t="s">
        <v>65</v>
      </c>
      <c r="R48" s="79"/>
      <c r="S48" s="80"/>
      <c r="T48" s="81"/>
    </row>
    <row r="49" spans="1:20" ht="24" customHeight="1">
      <c r="B49" s="24" t="s">
        <v>66</v>
      </c>
      <c r="R49" s="79"/>
      <c r="S49" s="80"/>
      <c r="T49" s="81"/>
    </row>
    <row r="50" spans="1:20" ht="24" customHeight="1">
      <c r="C50" s="1" t="s">
        <v>78</v>
      </c>
      <c r="F50" s="38">
        <v>0</v>
      </c>
      <c r="R50" s="79"/>
      <c r="S50" s="80"/>
      <c r="T50" s="81"/>
    </row>
    <row r="51" spans="1:20" ht="24.75" customHeight="1" thickBot="1">
      <c r="F51" s="25">
        <f>SUM(F50:F50)</f>
        <v>0</v>
      </c>
      <c r="R51" s="79"/>
      <c r="S51" s="80"/>
      <c r="T51" s="81"/>
    </row>
    <row r="52" spans="1:20" ht="24.75" customHeight="1" thickTop="1">
      <c r="A52" s="22" t="s">
        <v>68</v>
      </c>
      <c r="R52" s="79"/>
      <c r="S52" s="80"/>
      <c r="T52" s="81"/>
    </row>
    <row r="53" spans="1:20" ht="24" customHeight="1">
      <c r="B53" s="24" t="s">
        <v>67</v>
      </c>
      <c r="R53" s="79"/>
      <c r="S53" s="80"/>
      <c r="T53" s="81"/>
    </row>
    <row r="54" spans="1:20">
      <c r="B54" s="23" t="s">
        <v>59</v>
      </c>
      <c r="C54" s="20"/>
      <c r="D54" s="21"/>
      <c r="E54" s="21"/>
      <c r="F54" s="41"/>
      <c r="R54" s="79"/>
      <c r="S54" s="80"/>
      <c r="T54" s="81"/>
    </row>
    <row r="55" spans="1:20">
      <c r="B55" s="23" t="s">
        <v>60</v>
      </c>
      <c r="C55" s="20"/>
      <c r="D55" s="21"/>
      <c r="E55" s="21"/>
      <c r="F55" s="41"/>
      <c r="R55" s="79"/>
      <c r="S55" s="80"/>
      <c r="T55" s="81"/>
    </row>
    <row r="56" spans="1:20">
      <c r="B56" s="23" t="s">
        <v>61</v>
      </c>
      <c r="C56" s="20"/>
      <c r="D56" s="21"/>
      <c r="E56" s="21"/>
      <c r="F56" s="41"/>
      <c r="R56" s="79"/>
      <c r="S56" s="80"/>
      <c r="T56" s="81"/>
    </row>
    <row r="57" spans="1:20">
      <c r="B57" s="23" t="s">
        <v>62</v>
      </c>
      <c r="C57" s="20"/>
      <c r="D57" s="21"/>
      <c r="E57" s="21"/>
      <c r="F57" s="41"/>
      <c r="R57" s="79"/>
      <c r="S57" s="80"/>
      <c r="T57" s="81"/>
    </row>
    <row r="58" spans="1:20">
      <c r="B58" s="23" t="s">
        <v>69</v>
      </c>
      <c r="C58" s="20"/>
      <c r="D58" s="21"/>
      <c r="E58" s="21"/>
      <c r="F58" s="41"/>
      <c r="R58" s="79"/>
      <c r="S58" s="80"/>
      <c r="T58" s="81"/>
    </row>
    <row r="59" spans="1:20">
      <c r="B59" s="23" t="s">
        <v>70</v>
      </c>
      <c r="C59" s="20"/>
      <c r="D59" s="21"/>
      <c r="E59" s="21"/>
      <c r="F59" s="41"/>
      <c r="R59" s="79"/>
      <c r="S59" s="80"/>
      <c r="T59" s="81"/>
    </row>
    <row r="60" spans="1:20">
      <c r="B60" s="23" t="s">
        <v>71</v>
      </c>
      <c r="C60" s="20"/>
      <c r="D60" s="21"/>
      <c r="E60" s="21"/>
      <c r="F60" s="41"/>
      <c r="R60" s="79"/>
      <c r="S60" s="80"/>
      <c r="T60" s="81"/>
    </row>
    <row r="61" spans="1:20">
      <c r="B61" s="23" t="s">
        <v>72</v>
      </c>
      <c r="C61" s="20"/>
      <c r="D61" s="21"/>
      <c r="E61" s="21"/>
      <c r="F61" s="41"/>
    </row>
    <row r="62" spans="1:20">
      <c r="B62" s="23" t="s">
        <v>73</v>
      </c>
      <c r="C62" s="20"/>
      <c r="D62" s="21"/>
      <c r="E62" s="21"/>
      <c r="F62" s="41"/>
    </row>
    <row r="63" spans="1:20">
      <c r="B63" s="23" t="s">
        <v>74</v>
      </c>
      <c r="C63" s="20"/>
      <c r="D63" s="21"/>
      <c r="E63" s="21"/>
      <c r="F63" s="41"/>
    </row>
    <row r="64" spans="1:20">
      <c r="B64" s="23" t="s">
        <v>75</v>
      </c>
      <c r="C64" s="20"/>
      <c r="D64" s="21"/>
      <c r="E64" s="21"/>
      <c r="F64" s="41"/>
    </row>
    <row r="65" spans="2:6">
      <c r="B65" s="23" t="s">
        <v>76</v>
      </c>
      <c r="C65" s="20"/>
      <c r="D65" s="21"/>
      <c r="E65" s="21"/>
      <c r="F65" s="41"/>
    </row>
    <row r="66" spans="2:6">
      <c r="B66" s="23" t="s">
        <v>77</v>
      </c>
      <c r="C66" s="20"/>
      <c r="D66" s="21"/>
      <c r="E66" s="21"/>
      <c r="F66" s="41"/>
    </row>
    <row r="67" spans="2:6">
      <c r="B67" s="23" t="s">
        <v>79</v>
      </c>
      <c r="C67" s="20"/>
      <c r="D67" s="21"/>
      <c r="E67" s="21"/>
      <c r="F67" s="41"/>
    </row>
    <row r="68" spans="2:6">
      <c r="B68" s="23" t="s">
        <v>80</v>
      </c>
      <c r="C68" s="20"/>
      <c r="D68" s="21"/>
      <c r="E68" s="21"/>
      <c r="F68" s="41"/>
    </row>
    <row r="69" spans="2:6">
      <c r="B69" s="23" t="s">
        <v>81</v>
      </c>
      <c r="C69" s="20"/>
      <c r="D69" s="21"/>
      <c r="E69" s="21"/>
      <c r="F69" s="41"/>
    </row>
    <row r="70" spans="2:6">
      <c r="B70" s="23" t="s">
        <v>82</v>
      </c>
      <c r="C70" s="20"/>
      <c r="D70" s="21"/>
      <c r="E70" s="21"/>
      <c r="F70" s="41"/>
    </row>
    <row r="71" spans="2:6">
      <c r="B71" s="23" t="s">
        <v>83</v>
      </c>
      <c r="C71" s="20"/>
      <c r="D71" s="21"/>
      <c r="E71" s="21"/>
      <c r="F71" s="41"/>
    </row>
    <row r="72" spans="2:6">
      <c r="B72" s="23" t="s">
        <v>84</v>
      </c>
      <c r="C72" s="20"/>
      <c r="D72" s="21"/>
      <c r="E72" s="21"/>
      <c r="F72" s="41"/>
    </row>
    <row r="73" spans="2:6">
      <c r="B73" s="23" t="s">
        <v>85</v>
      </c>
      <c r="C73" s="20"/>
      <c r="D73" s="21"/>
      <c r="E73" s="21"/>
      <c r="F73" s="41"/>
    </row>
    <row r="74" spans="2:6" ht="21.75" thickBot="1">
      <c r="F74" s="25">
        <f>SUM(F54:F73)</f>
        <v>0</v>
      </c>
    </row>
    <row r="75" spans="2:6" ht="21.75" thickTop="1"/>
  </sheetData>
  <mergeCells count="60">
    <mergeCell ref="C6:E6"/>
    <mergeCell ref="C7:E7"/>
    <mergeCell ref="C4:E4"/>
    <mergeCell ref="C5:E5"/>
    <mergeCell ref="C8:E8"/>
    <mergeCell ref="C9:E9"/>
    <mergeCell ref="C10:E10"/>
    <mergeCell ref="C11:E11"/>
    <mergeCell ref="C12:E12"/>
    <mergeCell ref="C13:E13"/>
    <mergeCell ref="C14:E14"/>
    <mergeCell ref="C15:E15"/>
    <mergeCell ref="C21:E21"/>
    <mergeCell ref="C22:E22"/>
    <mergeCell ref="C23:E23"/>
    <mergeCell ref="C24:E24"/>
    <mergeCell ref="C16:E16"/>
    <mergeCell ref="C17:E17"/>
    <mergeCell ref="C18:E18"/>
    <mergeCell ref="C19:E19"/>
    <mergeCell ref="C20:E20"/>
    <mergeCell ref="C30:E30"/>
    <mergeCell ref="C25:E25"/>
    <mergeCell ref="C26:E26"/>
    <mergeCell ref="C27:E27"/>
    <mergeCell ref="C28:E28"/>
    <mergeCell ref="C29:E29"/>
    <mergeCell ref="R32:T32"/>
    <mergeCell ref="R33:T33"/>
    <mergeCell ref="R34:T34"/>
    <mergeCell ref="R36:T36"/>
    <mergeCell ref="R37:T37"/>
    <mergeCell ref="R38:T38"/>
    <mergeCell ref="R39:T39"/>
    <mergeCell ref="C39:E39"/>
    <mergeCell ref="C40:E40"/>
    <mergeCell ref="R58:T58"/>
    <mergeCell ref="C41:E41"/>
    <mergeCell ref="C42:E42"/>
    <mergeCell ref="C43:E43"/>
    <mergeCell ref="C44:E44"/>
    <mergeCell ref="C45:E45"/>
    <mergeCell ref="R42:T42"/>
    <mergeCell ref="R43:T43"/>
    <mergeCell ref="R44:T44"/>
    <mergeCell ref="R45:T45"/>
    <mergeCell ref="R48:T48"/>
    <mergeCell ref="R53:T53"/>
    <mergeCell ref="R59:T59"/>
    <mergeCell ref="R60:T60"/>
    <mergeCell ref="R56:T56"/>
    <mergeCell ref="R57:T57"/>
    <mergeCell ref="R40:T40"/>
    <mergeCell ref="R41:T41"/>
    <mergeCell ref="R54:T54"/>
    <mergeCell ref="R55:T55"/>
    <mergeCell ref="R49:T49"/>
    <mergeCell ref="R50:T50"/>
    <mergeCell ref="R51:T51"/>
    <mergeCell ref="R52:T52"/>
  </mergeCells>
  <pageMargins left="0.94488188976377963" right="0.70866141732283472" top="0.51181102362204722" bottom="0.15748031496062992" header="0.55118110236220474" footer="0.15748031496062992"/>
  <pageSetup paperSize="9" scale="8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5"/>
  <sheetViews>
    <sheetView workbookViewId="0">
      <selection activeCell="H8" sqref="H8"/>
    </sheetView>
  </sheetViews>
  <sheetFormatPr defaultRowHeight="21"/>
  <cols>
    <col min="1" max="1" width="13.25" style="1" customWidth="1"/>
  </cols>
  <sheetData>
    <row r="1" spans="1:1" ht="14.25">
      <c r="A1"/>
    </row>
    <row r="2" spans="1:1" ht="14.25">
      <c r="A2"/>
    </row>
    <row r="3" spans="1:1" ht="14.25">
      <c r="A3"/>
    </row>
    <row r="4" spans="1:1">
      <c r="A4" s="27" t="s">
        <v>3</v>
      </c>
    </row>
    <row r="5" spans="1:1">
      <c r="A5" s="28" t="s">
        <v>11</v>
      </c>
    </row>
    <row r="6" spans="1:1">
      <c r="A6" s="28" t="s">
        <v>20</v>
      </c>
    </row>
    <row r="7" spans="1:1">
      <c r="A7" s="26"/>
    </row>
    <row r="8" spans="1:1">
      <c r="A8" s="6"/>
    </row>
    <row r="9" spans="1:1">
      <c r="A9" s="17"/>
    </row>
    <row r="10" spans="1:1">
      <c r="A10" s="6"/>
    </row>
    <row r="11" spans="1:1">
      <c r="A11" s="6"/>
    </row>
    <row r="12" spans="1:1">
      <c r="A12" s="17"/>
    </row>
    <row r="13" spans="1:1">
      <c r="A13" s="6"/>
    </row>
    <row r="14" spans="1:1">
      <c r="A14" s="6"/>
    </row>
    <row r="15" spans="1:1">
      <c r="A15" s="17"/>
    </row>
    <row r="16" spans="1:1">
      <c r="A16" s="6"/>
    </row>
    <row r="17" spans="1:1">
      <c r="A17" s="17"/>
    </row>
    <row r="18" spans="1:1">
      <c r="A18" s="6"/>
    </row>
    <row r="19" spans="1:1">
      <c r="A19" s="6"/>
    </row>
    <row r="20" spans="1:1">
      <c r="A20" s="6"/>
    </row>
    <row r="21" spans="1:1">
      <c r="A21" s="17"/>
    </row>
    <row r="22" spans="1:1">
      <c r="A22" s="6"/>
    </row>
    <row r="23" spans="1:1">
      <c r="A23" s="6"/>
    </row>
    <row r="24" spans="1:1" ht="21.75" thickBot="1">
      <c r="A24" s="12">
        <f t="shared" ref="A24" si="0">SUM(A8:A23)</f>
        <v>0</v>
      </c>
    </row>
    <row r="25" spans="1:1" ht="21.75" thickTop="1">
      <c r="A25" s="6"/>
    </row>
    <row r="26" spans="1:1">
      <c r="A26" s="6"/>
    </row>
    <row r="27" spans="1:1">
      <c r="A27" s="6"/>
    </row>
    <row r="28" spans="1:1">
      <c r="A28" s="6"/>
    </row>
    <row r="29" spans="1:1">
      <c r="A29" s="6"/>
    </row>
    <row r="30" spans="1:1">
      <c r="A30" s="6"/>
    </row>
    <row r="31" spans="1:1">
      <c r="A31" s="6"/>
    </row>
    <row r="32" spans="1:1">
      <c r="A32" s="6"/>
    </row>
    <row r="33" spans="1:1">
      <c r="A33" s="6"/>
    </row>
    <row r="34" spans="1:1" ht="21.75" thickBot="1">
      <c r="A34" s="13"/>
    </row>
    <row r="35" spans="1:1" ht="21.75" thickTop="1">
      <c r="A3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9</vt:i4>
      </vt:variant>
      <vt:variant>
        <vt:lpstr>ช่วงที่มีชื่อ</vt:lpstr>
      </vt:variant>
      <vt:variant>
        <vt:i4>8</vt:i4>
      </vt:variant>
    </vt:vector>
  </HeadingPairs>
  <TitlesOfParts>
    <vt:vector size="17" baseType="lpstr">
      <vt:lpstr>สะสม</vt:lpstr>
      <vt:lpstr>ทุนสำรองเงินสะสม</vt:lpstr>
      <vt:lpstr>เงินกู้</vt:lpstr>
      <vt:lpstr>รายรับ</vt:lpstr>
      <vt:lpstr>รายรับ+เงินสะสม</vt:lpstr>
      <vt:lpstr>รายรับ+เงินสะสม+ทุน</vt:lpstr>
      <vt:lpstr>รายรับ+เงินสะสม+ทุน+เงินกู้</vt:lpstr>
      <vt:lpstr>หมายเหตุประกอบงบการะเงิน</vt:lpstr>
      <vt:lpstr>Sheet2</vt:lpstr>
      <vt:lpstr>เงินกู้!Print_Area</vt:lpstr>
      <vt:lpstr>ทุนสำรองเงินสะสม!Print_Area</vt:lpstr>
      <vt:lpstr>รายรับ!Print_Area</vt:lpstr>
      <vt:lpstr>'รายรับ+เงินสะสม'!Print_Area</vt:lpstr>
      <vt:lpstr>'รายรับ+เงินสะสม+ทุน'!Print_Area</vt:lpstr>
      <vt:lpstr>'รายรับ+เงินสะสม+ทุน+เงินกู้'!Print_Area</vt:lpstr>
      <vt:lpstr>สะสม!Print_Area</vt:lpstr>
      <vt:lpstr>หมายเหตุประกอบงบการะเงิน!Print_Area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 7 V.3</dc:creator>
  <cp:lastModifiedBy>ThinkCentreE73</cp:lastModifiedBy>
  <cp:lastPrinted>2017-12-07T12:01:45Z</cp:lastPrinted>
  <dcterms:created xsi:type="dcterms:W3CDTF">2015-10-10T07:25:51Z</dcterms:created>
  <dcterms:modified xsi:type="dcterms:W3CDTF">2017-12-07T12:01:46Z</dcterms:modified>
</cp:coreProperties>
</file>