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0260" windowHeight="8115" tabRatio="885" firstSheet="1" activeTab="7"/>
  </bookViews>
  <sheets>
    <sheet name="งบแสดงฐานะการเงิน" sheetId="20" r:id="rId1"/>
    <sheet name=" หมายเหตุ  1" sheetId="73" r:id="rId2"/>
    <sheet name="หมายเหตุ  2,3" sheetId="15" r:id="rId3"/>
    <sheet name=" หมายเหตุ 4" sheetId="78" r:id="rId4"/>
    <sheet name=" หมายเหตุ 5" sheetId="79" r:id="rId5"/>
    <sheet name="หมายเหตุ 6" sheetId="19" r:id="rId6"/>
    <sheet name="หมายเหตุ  6.1" sheetId="76" r:id="rId7"/>
    <sheet name="รายแผนงาน" sheetId="80" r:id="rId8"/>
    <sheet name="งบแสดงผลดำเนินงาน  " sheetId="75" r:id="rId9"/>
    <sheet name="งบรวมสะสม" sheetId="81" r:id="rId10"/>
    <sheet name="หมายเหตุประกอบงบแสดง" sheetId="65" r:id="rId11"/>
  </sheets>
  <definedNames>
    <definedName name="_xlnm.Print_Titles" localSheetId="3">' หมายเหตุ 4'!$5:$6</definedName>
    <definedName name="_xlnm.Print_Titles" localSheetId="4">' หมายเหตุ 5'!$5:$6</definedName>
    <definedName name="_xlnm.Print_Titles" localSheetId="6">'หมายเหตุ  6.1'!$6:$7</definedName>
  </definedNames>
  <calcPr calcId="125725"/>
</workbook>
</file>

<file path=xl/calcChain.xml><?xml version="1.0" encoding="utf-8"?>
<calcChain xmlns="http://schemas.openxmlformats.org/spreadsheetml/2006/main">
  <c r="D40" i="80"/>
  <c r="K22" i="81"/>
  <c r="D22" s="1"/>
  <c r="K11"/>
  <c r="D11" s="1"/>
  <c r="K8"/>
  <c r="G8"/>
  <c r="E8"/>
  <c r="E24" s="1"/>
  <c r="D7"/>
  <c r="D9"/>
  <c r="D10"/>
  <c r="D12"/>
  <c r="D13"/>
  <c r="D14"/>
  <c r="D15"/>
  <c r="D16"/>
  <c r="D17"/>
  <c r="D18"/>
  <c r="D19"/>
  <c r="D20"/>
  <c r="D21"/>
  <c r="D23"/>
  <c r="C24"/>
  <c r="F24"/>
  <c r="G24"/>
  <c r="H24"/>
  <c r="I24"/>
  <c r="J24"/>
  <c r="L24"/>
  <c r="M24"/>
  <c r="N24"/>
  <c r="O24"/>
  <c r="C33"/>
  <c r="D33"/>
  <c r="D315" i="80"/>
  <c r="D313"/>
  <c r="D143"/>
  <c r="D142"/>
  <c r="D141"/>
  <c r="D140"/>
  <c r="D139"/>
  <c r="D138"/>
  <c r="D137"/>
  <c r="D136"/>
  <c r="D135"/>
  <c r="F149"/>
  <c r="F144"/>
  <c r="E123"/>
  <c r="D123"/>
  <c r="C123"/>
  <c r="E118"/>
  <c r="C118"/>
  <c r="D116"/>
  <c r="D115"/>
  <c r="D114"/>
  <c r="D113"/>
  <c r="D112"/>
  <c r="D111"/>
  <c r="D110"/>
  <c r="D109"/>
  <c r="D108"/>
  <c r="D107"/>
  <c r="D91"/>
  <c r="D90"/>
  <c r="D89"/>
  <c r="D87"/>
  <c r="D86"/>
  <c r="D85"/>
  <c r="D84"/>
  <c r="D83"/>
  <c r="D82"/>
  <c r="F93"/>
  <c r="F98"/>
  <c r="E17"/>
  <c r="D16"/>
  <c r="F352"/>
  <c r="E352"/>
  <c r="D352"/>
  <c r="C352"/>
  <c r="F347"/>
  <c r="E347"/>
  <c r="C347"/>
  <c r="D346"/>
  <c r="D345"/>
  <c r="D340"/>
  <c r="D339"/>
  <c r="D338"/>
  <c r="D337"/>
  <c r="F327"/>
  <c r="D327"/>
  <c r="C327"/>
  <c r="F322"/>
  <c r="E322"/>
  <c r="C322"/>
  <c r="D321"/>
  <c r="E302"/>
  <c r="C302"/>
  <c r="D300"/>
  <c r="D302" s="1"/>
  <c r="E297"/>
  <c r="C297"/>
  <c r="D286"/>
  <c r="D297" s="1"/>
  <c r="E276"/>
  <c r="C276"/>
  <c r="D275"/>
  <c r="D274"/>
  <c r="E271"/>
  <c r="C271"/>
  <c r="D249"/>
  <c r="C249"/>
  <c r="F244"/>
  <c r="E244"/>
  <c r="C244"/>
  <c r="D243"/>
  <c r="D242"/>
  <c r="D241"/>
  <c r="D240"/>
  <c r="D238"/>
  <c r="D237"/>
  <c r="D236"/>
  <c r="D235"/>
  <c r="D234"/>
  <c r="D224"/>
  <c r="C224"/>
  <c r="E219"/>
  <c r="C219"/>
  <c r="D218"/>
  <c r="D217"/>
  <c r="D216"/>
  <c r="D215"/>
  <c r="D213"/>
  <c r="D212"/>
  <c r="D211"/>
  <c r="D210"/>
  <c r="D209"/>
  <c r="G200"/>
  <c r="F200"/>
  <c r="D200"/>
  <c r="C200"/>
  <c r="G195"/>
  <c r="F195"/>
  <c r="E195"/>
  <c r="D194"/>
  <c r="D193"/>
  <c r="D192"/>
  <c r="D191"/>
  <c r="D189"/>
  <c r="D188"/>
  <c r="D187"/>
  <c r="D186"/>
  <c r="D185"/>
  <c r="F174"/>
  <c r="E174"/>
  <c r="D174"/>
  <c r="C174"/>
  <c r="F169"/>
  <c r="E169"/>
  <c r="D168"/>
  <c r="D167"/>
  <c r="D165"/>
  <c r="D164"/>
  <c r="D163"/>
  <c r="D162"/>
  <c r="C169"/>
  <c r="D161"/>
  <c r="D160"/>
  <c r="D159"/>
  <c r="E149"/>
  <c r="D149"/>
  <c r="C149"/>
  <c r="E144"/>
  <c r="E98"/>
  <c r="D98"/>
  <c r="C98"/>
  <c r="E93"/>
  <c r="C93"/>
  <c r="D88"/>
  <c r="F72"/>
  <c r="D72"/>
  <c r="C72"/>
  <c r="F67"/>
  <c r="E67"/>
  <c r="D66"/>
  <c r="D65"/>
  <c r="D64"/>
  <c r="D63"/>
  <c r="D62"/>
  <c r="D61"/>
  <c r="D60"/>
  <c r="D59"/>
  <c r="D58"/>
  <c r="D57"/>
  <c r="F47"/>
  <c r="E47"/>
  <c r="D47"/>
  <c r="C47"/>
  <c r="F42"/>
  <c r="E42"/>
  <c r="D36"/>
  <c r="D35"/>
  <c r="C42"/>
  <c r="D34"/>
  <c r="F22"/>
  <c r="E22"/>
  <c r="D22"/>
  <c r="C22"/>
  <c r="F17"/>
  <c r="D15"/>
  <c r="D14"/>
  <c r="D13"/>
  <c r="D12"/>
  <c r="D11"/>
  <c r="D10"/>
  <c r="D9"/>
  <c r="D8"/>
  <c r="D7"/>
  <c r="D23" i="76"/>
  <c r="E23"/>
  <c r="F23"/>
  <c r="G23"/>
  <c r="C23"/>
  <c r="D30" i="65"/>
  <c r="F22" i="20"/>
  <c r="F21"/>
  <c r="K24" i="81" l="1"/>
  <c r="D8"/>
  <c r="D24" s="1"/>
  <c r="D34" s="1"/>
  <c r="D322" i="80"/>
  <c r="D118"/>
  <c r="D93"/>
  <c r="C195"/>
  <c r="D42"/>
  <c r="D244"/>
  <c r="D6"/>
  <c r="D17" s="1"/>
  <c r="D276"/>
  <c r="C67"/>
  <c r="D67"/>
  <c r="D144"/>
  <c r="D195"/>
  <c r="D219"/>
  <c r="D347"/>
  <c r="C17"/>
  <c r="C144"/>
  <c r="D169"/>
  <c r="D260"/>
  <c r="D271" s="1"/>
  <c r="D28" i="78"/>
  <c r="E28"/>
  <c r="F28"/>
  <c r="F18" i="20" s="1"/>
  <c r="G28" i="78"/>
  <c r="C28"/>
  <c r="D17" i="65"/>
  <c r="E24" i="79"/>
  <c r="D24"/>
  <c r="C24"/>
  <c r="F24"/>
  <c r="F19" i="20" s="1"/>
  <c r="G31" i="73"/>
  <c r="E31"/>
  <c r="F16" i="20"/>
  <c r="D21" i="75"/>
  <c r="G9" i="19"/>
  <c r="E16" i="15"/>
  <c r="F17" i="20" s="1"/>
  <c r="H23" i="76"/>
  <c r="I24" i="75"/>
  <c r="D23"/>
  <c r="D8"/>
  <c r="D9"/>
  <c r="D10"/>
  <c r="D11"/>
  <c r="D12"/>
  <c r="D13"/>
  <c r="D14"/>
  <c r="D15"/>
  <c r="D16"/>
  <c r="D17"/>
  <c r="D18"/>
  <c r="D19"/>
  <c r="D20"/>
  <c r="D22"/>
  <c r="D7"/>
  <c r="N24"/>
  <c r="I22" i="19"/>
  <c r="C33" i="75"/>
  <c r="D33"/>
  <c r="O24"/>
  <c r="M24"/>
  <c r="L24"/>
  <c r="K24"/>
  <c r="J24"/>
  <c r="H24"/>
  <c r="G24"/>
  <c r="F24"/>
  <c r="E24"/>
  <c r="C24"/>
  <c r="E9" i="15"/>
  <c r="F8" i="20" s="1"/>
  <c r="F13" s="1"/>
  <c r="D24" i="75" l="1"/>
  <c r="D34" s="1"/>
  <c r="I15" i="19"/>
  <c r="I14"/>
  <c r="F23" i="20"/>
</calcChain>
</file>

<file path=xl/sharedStrings.xml><?xml version="1.0" encoding="utf-8"?>
<sst xmlns="http://schemas.openxmlformats.org/spreadsheetml/2006/main" count="944" uniqueCount="312">
  <si>
    <t>งบทรัพย์สิน</t>
  </si>
  <si>
    <t xml:space="preserve">งบแสดงฐานะการเงิน </t>
  </si>
  <si>
    <t>รายจ่ายค้างจ่าย</t>
  </si>
  <si>
    <t xml:space="preserve">ลำดับที่ </t>
  </si>
  <si>
    <t>งบแสดงผลการดำเนินงานจ่ายจากเงินรายรับ</t>
  </si>
  <si>
    <t>หมวดค่าใช้สอย</t>
  </si>
  <si>
    <t>"</t>
  </si>
  <si>
    <t>วันที่</t>
  </si>
  <si>
    <t>ได้รับอนุมัติ</t>
  </si>
  <si>
    <t>รายจ่าย</t>
  </si>
  <si>
    <t>ค่าตอบแทน</t>
  </si>
  <si>
    <t>ค่าใช้สอย</t>
  </si>
  <si>
    <t>ค่าวัสดุ</t>
  </si>
  <si>
    <t>ค่าสาธารณูปโภค</t>
  </si>
  <si>
    <t>เงินอุดหนุน</t>
  </si>
  <si>
    <t>งบกลาง</t>
  </si>
  <si>
    <t>รายรับ</t>
  </si>
  <si>
    <t>รายการ</t>
  </si>
  <si>
    <t>ประมาณการ</t>
  </si>
  <si>
    <t>รวม</t>
  </si>
  <si>
    <t>การศึกษา</t>
  </si>
  <si>
    <t>สาธารณสุข</t>
  </si>
  <si>
    <t>ภาษีอากร</t>
  </si>
  <si>
    <t>รายได้เบ็ดเตล็ด</t>
  </si>
  <si>
    <t>รัฐบาลจัดสรรให้</t>
  </si>
  <si>
    <t>รวมรายรับ</t>
  </si>
  <si>
    <t>หมายเหตุ</t>
  </si>
  <si>
    <t>รายได้จากทรัพย์สิน</t>
  </si>
  <si>
    <t>จำนวนเงิน</t>
  </si>
  <si>
    <t>ก่อหนี้ผูกพัน</t>
  </si>
  <si>
    <t>ไม่ก่อหนี้ผูกพัน</t>
  </si>
  <si>
    <t>คงเหลือ</t>
  </si>
  <si>
    <t>เบิกจ่ายแล้ว</t>
  </si>
  <si>
    <t>ทรัพย์สิน</t>
  </si>
  <si>
    <t>หนี้สินและเงินสะสม</t>
  </si>
  <si>
    <t>เงินทุนสำรองเงินสะสม</t>
  </si>
  <si>
    <t>บวก</t>
  </si>
  <si>
    <t>หัก</t>
  </si>
  <si>
    <t>หมายเหตุ  1</t>
  </si>
  <si>
    <t>งบเงินสะสม</t>
  </si>
  <si>
    <t>เงินประกันสัญญา</t>
  </si>
  <si>
    <t xml:space="preserve">เงินสด   </t>
  </si>
  <si>
    <t>เงินฝากธนาคาร</t>
  </si>
  <si>
    <t>ก.อสังหาริมทรัพย์</t>
  </si>
  <si>
    <t>ประเภททรัพย์สิน</t>
  </si>
  <si>
    <t>ราคาทรัพย์สิน</t>
  </si>
  <si>
    <t>แหล่งที่มาของทรัพย์สิน</t>
  </si>
  <si>
    <t>ชื่อ</t>
  </si>
  <si>
    <t>ค่าวัสดุ (ก)</t>
  </si>
  <si>
    <t>รวมรายจ่าย</t>
  </si>
  <si>
    <t xml:space="preserve">ทรัพย์สินตามงบทรัพย์สิน </t>
  </si>
  <si>
    <t>(หมายเหตุ 1)</t>
  </si>
  <si>
    <t>(หมายเหตุ 2)</t>
  </si>
  <si>
    <t>เงินฝาก - เงินทุนส่งเสริมกิจการเทศบาล (ก.ส.ท.)</t>
  </si>
  <si>
    <t>เงินสดและเงินฝากธนาคาร</t>
  </si>
  <si>
    <t xml:space="preserve">ทุนทรัพย์สิน </t>
  </si>
  <si>
    <t>(หมายเหตุ 3)</t>
  </si>
  <si>
    <t>(หมายเหตุ 4)</t>
  </si>
  <si>
    <t>(หมายเหตุ 5)</t>
  </si>
  <si>
    <t xml:space="preserve">เงินสะสม </t>
  </si>
  <si>
    <t>..............................................</t>
  </si>
  <si>
    <t xml:space="preserve">หมายเหตุประกอบงบแสดงฐานะการเงิน  </t>
  </si>
  <si>
    <t>ประเภทออมทรัพย์</t>
  </si>
  <si>
    <t>ประเภทประจำ</t>
  </si>
  <si>
    <t>ค่าใช้จ่ายในการจัดเก็บภาษีบำรุงท้องที่  5 %</t>
  </si>
  <si>
    <t>หมวด / ประเภท</t>
  </si>
  <si>
    <t>รายรับจริงสูงกว่ารายจ่ายจริง</t>
  </si>
  <si>
    <t>รายรับจริงสูงกว่ารายจ่ายจริงหลังหักเงินทุนสำรองเงินสะสม</t>
  </si>
  <si>
    <t>1.  เงินฝาก - เงินทุนส่งเสริมกิจการเทศบาล (ก.ส.ท.)</t>
  </si>
  <si>
    <t>รายงานรายจ่ายที่ได้รับอนุมัติให้จ่ายจากเงินสะสม</t>
  </si>
  <si>
    <t>จำนวนเงินที่ได้รับอนุมัติ</t>
  </si>
  <si>
    <t>จ่ายขาด</t>
  </si>
  <si>
    <t>ยืมเงินสะสม</t>
  </si>
  <si>
    <t>คงเหลือเบิกจ่าย</t>
  </si>
  <si>
    <t xml:space="preserve">ค่าครุภัณฑ์ (หมายเหตุ 1) </t>
  </si>
  <si>
    <t>ค่าที่ดินและสิ่งก่อสร้าง (หมายเหตุ  2)</t>
  </si>
  <si>
    <t>ค่าธรรมเนียม ค่าปรับและใบอนุญาต</t>
  </si>
  <si>
    <t>เงินอุดหนุนทั่วไป</t>
  </si>
  <si>
    <t>บริหารงานทั่วไป</t>
  </si>
  <si>
    <t>ค่าที่ดินและสิ่งก่อสร้าง จ่ายจากเงินรายรับ (หมายเหตุ 2)</t>
  </si>
  <si>
    <t>ก. รายได้เทศบาล</t>
  </si>
  <si>
    <t>ข.สังหาริมทรัพย์</t>
  </si>
  <si>
    <t xml:space="preserve">จ่ายขาดเงินสะสม  </t>
  </si>
  <si>
    <t>ผู้อำนวยการกองคลัง</t>
  </si>
  <si>
    <t>กรุงไทย</t>
  </si>
  <si>
    <t xml:space="preserve">เพื่อการเกษตรและสหกรณ์การเกษตร  </t>
  </si>
  <si>
    <t>เงินรับฝากต่าง ๆ</t>
  </si>
  <si>
    <t>เงินสดและเงินฝากธนาคาร  (หมายเหตุ 2)</t>
  </si>
  <si>
    <t>ค่าครุภัณฑ์ จ่ายจากเงินรายรับ (หมายเหตุ 1)</t>
  </si>
  <si>
    <r>
      <rPr>
        <u/>
        <sz val="16"/>
        <rFont val="TH SarabunPSK"/>
        <family val="2"/>
      </rPr>
      <t>หัก</t>
    </r>
    <r>
      <rPr>
        <sz val="16"/>
        <rFont val="TH SarabunPSK"/>
        <family val="2"/>
      </rPr>
      <t xml:space="preserve">  25% ของรายรับจริงสูงกว่ารายจ่ายจริง (เงินทุนสำรองเงินสะสม)</t>
    </r>
  </si>
  <si>
    <t>เงินอุดหนุนเฉพาะกิจ</t>
  </si>
  <si>
    <t>หมายเหตุประกอบงบแสดงผลการดำเนินงาน</t>
  </si>
  <si>
    <t>รายจ่ายอื่น</t>
  </si>
  <si>
    <t>เงินเดือน (ฝ่ายการเมือง)</t>
  </si>
  <si>
    <t>เงินเดือน (ฝ่ายประจำ)</t>
  </si>
  <si>
    <t>รายรับสูงกว่ารายจ่าย</t>
  </si>
  <si>
    <t>เงินรับฝาก   (หมายเหตุ 3)</t>
  </si>
  <si>
    <t>ภาษีหัก ณ ที่จ่าย</t>
  </si>
  <si>
    <t>รายจ่ายรอจ่าย - เงินโบนัส</t>
  </si>
  <si>
    <t>หมายเหตุ  4</t>
  </si>
  <si>
    <t>หมวดค่าที่ดินและสิ่งก่อสร้าง</t>
  </si>
  <si>
    <t>ค่าใช้สอย (ก)</t>
  </si>
  <si>
    <t>งบกลาง (ก)</t>
  </si>
  <si>
    <t>ค่าที่ดินและสิ่งก่อสร้าง (หมายเหตุ  2) (ก)</t>
  </si>
  <si>
    <t>เทศบาลตำบลหนองกระทุ่ม</t>
  </si>
  <si>
    <t>เงินอุดหนุนเฉพาะกิจฝากจังหวัด</t>
  </si>
  <si>
    <t>เงินอุดหนุนเฉพาะกิจค้างจ่าย</t>
  </si>
  <si>
    <t>(หมายเหตุ 6)</t>
  </si>
  <si>
    <t>1. ที่ดิน</t>
  </si>
  <si>
    <t>3. โรงเก็บรถยนต์</t>
  </si>
  <si>
    <t>4. บ้านพัก</t>
  </si>
  <si>
    <t>2. เครื่องมือเครื่องใช้และอุปกรณ์</t>
  </si>
  <si>
    <t>ก. ครุภัณฑ์การศึกษา</t>
  </si>
  <si>
    <t>ข. ครุภัณฑ์การเกษตร</t>
  </si>
  <si>
    <t>ค. ครุภัณฑ์ไฟฟ้าและวิทยุ</t>
  </si>
  <si>
    <t>ง. ครุภัณฑ์โฆษณาและเผยแพร่</t>
  </si>
  <si>
    <t>จ. ครุภัณฑ์วิทยาศาสตร์และการแพทย์</t>
  </si>
  <si>
    <t>ฉ. ครุภัณฑ์งานบ้านงานครัว</t>
  </si>
  <si>
    <t>ช. ครุภัณฑ์เครื่องดับเพลิง</t>
  </si>
  <si>
    <t>ซ. ครุภัณฑ์กีฬา</t>
  </si>
  <si>
    <t>ฌ. ครุภัณฑ์สำรวจ</t>
  </si>
  <si>
    <t>ญ. ครุภัณฑ์คอมพิวเตอร์</t>
  </si>
  <si>
    <t>3. เครื่องใช้สำนักงาน</t>
  </si>
  <si>
    <t>ข. เงินอุดหนุนจากรัฐบาล</t>
  </si>
  <si>
    <t>ค. รับบริจาค</t>
  </si>
  <si>
    <t>ปลัดเทศบาลตำบลหนองกระทุ่ม</t>
  </si>
  <si>
    <t>นายกเทศมนตรีตำบลหนองกระทุ่ม</t>
  </si>
  <si>
    <t>-</t>
  </si>
  <si>
    <t>หมายเหตุ  5</t>
  </si>
  <si>
    <t>ลำดับ</t>
  </si>
  <si>
    <t>จำนวนเงินตาม</t>
  </si>
  <si>
    <t>ที่</t>
  </si>
  <si>
    <t>ใบอนุมัติประจำงวด</t>
  </si>
  <si>
    <t>หมวดงบกลาง</t>
  </si>
  <si>
    <t>หมายเหตุ   6</t>
  </si>
  <si>
    <t>หมายเหตุ 6.1</t>
  </si>
  <si>
    <t>หมวดค่าครุภัณฑ์</t>
  </si>
  <si>
    <t>ผูกพัน</t>
  </si>
  <si>
    <t>ยังไม่ก่อหนี้</t>
  </si>
  <si>
    <t>เงินเดือน (ฝ่ายประจำ) (ก)</t>
  </si>
  <si>
    <t>การเกษตร</t>
  </si>
  <si>
    <t>ก่อสร้างลานกีฬา  หมู่ที่ 2 และ หมู่ที่ 3</t>
  </si>
  <si>
    <t>สังคมสงเคราะห์</t>
  </si>
  <si>
    <t>การรักษาความสงบภายใน</t>
  </si>
  <si>
    <t>ศาสนา วัฒนธรรมและนันทนาการ</t>
  </si>
  <si>
    <t>เคหะและชุมชน</t>
  </si>
  <si>
    <t>สร้างความเข็มแข็งของชุมชน</t>
  </si>
  <si>
    <t>อุตสาหกรรมและการโยธา</t>
  </si>
  <si>
    <t>2</t>
  </si>
  <si>
    <t>3</t>
  </si>
  <si>
    <t>(นางศรีแพร  แสงจันทร์)</t>
  </si>
  <si>
    <t>(นายนริศ  รอตศิริ)</t>
  </si>
  <si>
    <t>(นายธง  กาฬภักดี)</t>
  </si>
  <si>
    <t>ลูกหนี้-ภาษีบำรุงท้องที่</t>
  </si>
  <si>
    <t>2. ลูกหนี้-ภาษีบำรุงท้องที่</t>
  </si>
  <si>
    <t>หมวดเงินเดือน(ฝ่ายประจำ)</t>
  </si>
  <si>
    <t>เครื่องยนต์เก่าพร้อมอุปกรณ์และกระเช้าเก่า</t>
  </si>
  <si>
    <t>เงินประกันสังคม</t>
  </si>
  <si>
    <t>3. ลูกหนี้อื่น ๆ (ค่าขยะ)</t>
  </si>
  <si>
    <t>4.  เงินสะสมที่สามารถนำไปใช้ได้</t>
  </si>
  <si>
    <t>กล้องถ่ายรูป</t>
  </si>
  <si>
    <t>เก้าอี้ทำงาน</t>
  </si>
  <si>
    <t>ค่าครุภัณฑ์ (หมายเหตุ 1) (ก)</t>
  </si>
  <si>
    <t>2. อาคารสำนักงาน</t>
  </si>
  <si>
    <t>5. รั้วรอบสำนักงาน</t>
  </si>
  <si>
    <t>6.  อาคาร อปพร.</t>
  </si>
  <si>
    <t>7.  อาคารศูนย์เด็กเล็ก</t>
  </si>
  <si>
    <t>8.  ป้ายประชาสัมพันธ์</t>
  </si>
  <si>
    <t>1. ยานพาหนะ</t>
  </si>
  <si>
    <t>เงินสำรองจ่าย (ลงลูกรังซ่อมแซมถนน)</t>
  </si>
  <si>
    <t>ก่อสร้างป้ายเทศบาล</t>
  </si>
  <si>
    <t>ขยายเขตไฟฟ้า หมู่ที่ 3</t>
  </si>
  <si>
    <t>เบี้ยยังชีพคนพิการ</t>
  </si>
  <si>
    <t>เบี้ยยังชีพผู้สูงอายุ</t>
  </si>
  <si>
    <t>ค่าตอบแทนพนักงานจ้าง</t>
  </si>
  <si>
    <t>เงินเดือนพนักงาน</t>
  </si>
  <si>
    <t>เงินเพิ่มต่าง ๆ ของพนักงาน</t>
  </si>
  <si>
    <t>ค่าจัดการเรียนการสอน</t>
  </si>
  <si>
    <t>1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</si>
  <si>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</si>
  <si>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</si>
  <si>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</si>
  <si>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</si>
  <si>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</si>
  <si>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</si>
  <si>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</si>
  <si>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</si>
  <si>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</si>
  <si>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</si>
  <si>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ลูกหนี้อื่น</t>
  </si>
  <si>
    <t xml:space="preserve"> ณ  วันที่  30  กันยายน  2557</t>
  </si>
  <si>
    <t>ณ  วันที่  30  กันยายน  2557</t>
  </si>
  <si>
    <t>ปีงบประมาณ 2557</t>
  </si>
  <si>
    <t xml:space="preserve">  ณ  วันที่  30  กันยายน  2557</t>
  </si>
  <si>
    <t>ตั้งแต่วันที่  1  ตุลาคม  2556  ถึง  30  กันยายน  2557</t>
  </si>
  <si>
    <t>กระแสรายวัน</t>
  </si>
  <si>
    <t>หมวดค่าวัสดุ</t>
  </si>
  <si>
    <t>อาหารเสริม(นม)</t>
  </si>
  <si>
    <t>ก่อสร้างถนนคอนกรีตเสริมเหล็ก หมู่ที่ 7</t>
  </si>
  <si>
    <t>ก่อสร้างถนนคอนกรีตเสริมเหล็ก หมู่ที่ 1</t>
  </si>
  <si>
    <t>ก่อสร้าง ต่อเติม ปรับปรุงสำนักงานเทศบาลตำบลหนองกระทุ่ม</t>
  </si>
  <si>
    <t>ปรับปรุงเคลื่อนย้ายระบบประปาหมู่ที่ 4</t>
  </si>
  <si>
    <t>วัสดุเชื้อเพลิงและหล่อลื่น</t>
  </si>
  <si>
    <t>วัสดุก่อสร้าง</t>
  </si>
  <si>
    <t>ค่าไปรษณ๊ย์</t>
  </si>
  <si>
    <t>รายจ่ายให้ได้มาซึ่งบริการ(หนังสือพิมพ์)</t>
  </si>
  <si>
    <t>อาหารกลางวัน ศูนย์พัฒนาเด็กเล็กบ้านหนองปอ</t>
  </si>
  <si>
    <t>เงินเพิ่มต่าง ๆ ของพนักงานจ้าง</t>
  </si>
  <si>
    <t>ปรับสภาพแวดล้อมที่อยู่อาศัยให้แก่คนพิการ</t>
  </si>
  <si>
    <t>โครงการศูนย์พัฒนาครอบครัวในชุมชน(ศพด.)จังหวัดสุพรรณบุรี 2557</t>
  </si>
  <si>
    <t>เงินสะสม ณ วันที่  1  ตุลาคม  2556</t>
  </si>
  <si>
    <t>รายการปรับปรุงลูกหนี้ภาษีบำรุงท้องที่</t>
  </si>
  <si>
    <t>รายการปรับปรุงหนี้สูญ</t>
  </si>
  <si>
    <t>หมวดเงินเดือนฝ่ายประจำ</t>
  </si>
  <si>
    <t>27  ธ.ค. 56</t>
  </si>
  <si>
    <t>5  ส.ค. 57</t>
  </si>
  <si>
    <t xml:space="preserve"> ปี 2558</t>
  </si>
  <si>
    <t>รับคืนรายจ่ายปีก่อน</t>
  </si>
  <si>
    <t>ไม่ประสงค์รับเงินประกันสัญญา</t>
  </si>
  <si>
    <t>ลงลูกรัง</t>
  </si>
  <si>
    <t>และเบิกจ่ายแล้วจำนวน 1,473,872  บาท รายละเอียดปรากฏตามหมายเหตุ 6.1</t>
  </si>
  <si>
    <t>เงินเพิ่มตามคุณวุฒิ ปี 2555</t>
  </si>
  <si>
    <t>ซ่อมแซมคู 04  06</t>
  </si>
  <si>
    <t>ลงลูกรังพร้อมปรับเกลี่ย</t>
  </si>
  <si>
    <t>ถนน คสล. โปร่งค่า-บ้านนายภูริพัฒน์</t>
  </si>
  <si>
    <t>เงินเพิ่มตามคุณวุฒิ ปี 2556-2557</t>
  </si>
  <si>
    <t xml:space="preserve">ขุดลอกคลองทิ้งน้ำ หมู่ที่ 2 </t>
  </si>
  <si>
    <t>มติประชุมสภาฯ สมัยสามัญ สมัยที่ 1</t>
  </si>
  <si>
    <t>ครั้งที่1 ประจำปี2557 วันที่ 5 ก.พ. 57</t>
  </si>
  <si>
    <t xml:space="preserve">                    "</t>
  </si>
  <si>
    <t>5 ก.พ. 57</t>
  </si>
  <si>
    <t>14 ส.ค. 57</t>
  </si>
  <si>
    <t>วางท่อระบายน้ำ PVC 4" ชั้น 8.50</t>
  </si>
  <si>
    <t>วางท่อระบายน้ำ พร้อมบ่อพัก 4 จุด</t>
  </si>
  <si>
    <t>วางท่อระบายน้ำ บริเวณบ้านนายลำดวน ภูผา</t>
  </si>
  <si>
    <t>ถนน คสล. พร้อมรางระบายน้ำ หมู่ที่ 1</t>
  </si>
  <si>
    <t>มติประชุมสภาฯ สมัยสามัญ สมัยที่ 3</t>
  </si>
  <si>
    <t>ครั้งที่ 2 ประจำปี 2557 วันที่ 14 ส.ค. 57</t>
  </si>
  <si>
    <t>28 พ.ย. 56</t>
  </si>
  <si>
    <t>มติประชุมสภาฯ สมัยสามัญ สมัยที่ 4</t>
  </si>
  <si>
    <t>ครั้งที่1 ประจำปี2556 วันที่ 28 พ.ย. 56</t>
  </si>
  <si>
    <t>วางท่อระบายน้ำพร้อมบ่อพัก และปรับผิวจราจร หมู่1,2</t>
  </si>
  <si>
    <t>ขุดลอกเสริมคันทางข้ามลำห้วยทัพละคร หมู่ 9</t>
  </si>
  <si>
    <t>ไมโครโฟนชุดประชุม</t>
  </si>
  <si>
    <t>ไมโครโฟนไร้สาย</t>
  </si>
  <si>
    <t>เครื่องควบคุมการจ่ายไฟชุดประชุม</t>
  </si>
  <si>
    <t>เครื่องปรับแต่งสัญญาณเสียง</t>
  </si>
  <si>
    <t>วิทยุสื่อสารชนิดมือถือ</t>
  </si>
  <si>
    <t>ลำโพง</t>
  </si>
  <si>
    <t>เครื่องพิมพ์</t>
  </si>
  <si>
    <t>โต๊ะประชุม</t>
  </si>
  <si>
    <t>ซุ้มเฉลิมพระเกียรติ</t>
  </si>
  <si>
    <t>เครื่องถ่ายเอกสาร</t>
  </si>
  <si>
    <t>มติผู้บริหารท้องถิ่น 23 ธ.ค. 56</t>
  </si>
  <si>
    <t>มติผู้บริหารท้องถิ่น 29 ก.ค. 57</t>
  </si>
  <si>
    <t>ต่อเติมศูนย์พัฒนาเด็กเล็ก หมู่ที่ 3</t>
  </si>
  <si>
    <t>ค่าซ่อมแซมสิ่งก่อสร้าง</t>
  </si>
  <si>
    <t>ต่อเติม ปรับปรุงสำนักงานเทศบาลตำบลหนองกระทุ่ม</t>
  </si>
  <si>
    <t>ถนน คสล. หมู่ที่ 5</t>
  </si>
  <si>
    <t>ถนน คสล. หมู่ที่ 7</t>
  </si>
  <si>
    <t>ถนน คสล. หมู่ที่ 9</t>
  </si>
  <si>
    <t>ถนน คสล. หมู่ที่ 1</t>
  </si>
  <si>
    <t xml:space="preserve">ในปีงบประมาณ  2557  ได้รับอนุมัติให้จ่ายเงินสะสม จำนวน 2,303,372   บาท </t>
  </si>
  <si>
    <t>เงินสะสม ณ วันที่  30  กันยายน  2557</t>
  </si>
  <si>
    <t>เงินสะสม ณ วันที่  30  กันยายน  2557  ประกอบด้วย</t>
  </si>
  <si>
    <t>อยู่ระหว่างแก้ไข</t>
  </si>
  <si>
    <t>คำชี้แจง</t>
  </si>
  <si>
    <t>เทศบาลตำบลหนองกระทุ่ม  จังหวัดสุพรรณบุรี</t>
  </si>
  <si>
    <t>รายงานรายจ่ายในการดำเนินงานที่จ่ายจากเงินรายรับแผนงานบริหารทั่วไป</t>
  </si>
  <si>
    <t>บริหารงานคลัง</t>
  </si>
  <si>
    <t xml:space="preserve">     เงินเดือน(ฝ่ายการเมือง)</t>
  </si>
  <si>
    <t xml:space="preserve">     เงินเดือน(ฝ่ายประจำ)</t>
  </si>
  <si>
    <t xml:space="preserve">     ค่าตอบแทน</t>
  </si>
  <si>
    <t xml:space="preserve">     ค่าใช้สอย</t>
  </si>
  <si>
    <t xml:space="preserve">     ค่าวัสดุ</t>
  </si>
  <si>
    <t xml:space="preserve">     ค่าสาธารณูปโภค</t>
  </si>
  <si>
    <t xml:space="preserve">     เงินอุดหนุน</t>
  </si>
  <si>
    <t xml:space="preserve">     งบกลาง</t>
  </si>
  <si>
    <t xml:space="preserve">     ค่าครุภัณฑ์ (หมายเหตุ 1)</t>
  </si>
  <si>
    <t xml:space="preserve">     ค่าที่ดินและสิ่งก่อสร้าง(หมายเหตุ 2)</t>
  </si>
  <si>
    <t xml:space="preserve">                    รวม</t>
  </si>
  <si>
    <t>เงินรายได้</t>
  </si>
  <si>
    <t>รายงานรายจ่ายในการดำเนินงานที่จ่ายจากเงินรายรับแผนงานรักษาความสงบภายใน</t>
  </si>
  <si>
    <t>ป้องกันภัยฝ่ายพลเรือนและระงับอัคคีภัย</t>
  </si>
  <si>
    <t>รายงานรายจ่ายในการดำเนินงานที่จ่ายจากเงินรายรับแผนงานการศึกษา</t>
  </si>
  <si>
    <t>งานบริหารทั่วไป</t>
  </si>
  <si>
    <t>งานระดับก่อนวัยเรียนและประถมศึกษา</t>
  </si>
  <si>
    <t>รายงานรายจ่ายในการดำเนินงานที่จ่ายจากเงินรายรับแผนงานสาธารณสุข</t>
  </si>
  <si>
    <t>รายงานรายจ่ายในการดำเนินงานที่จ่ายจากเงินรายรับแผนงานเคหะและชุมชน</t>
  </si>
  <si>
    <t>รายงานรายจ่ายในการดำเนินงานที่จ่ายจากเงินรายรับแผนงานสร้างความเข็มแข็งของชุมชน</t>
  </si>
  <si>
    <t>บริหารทั่วไป</t>
  </si>
  <si>
    <t>สร้างความเข็มแข็ง</t>
  </si>
  <si>
    <t>รายงานรายจ่ายในการดำเนินงานที่จ่ายจากเงินรายรับแผนงานการศาสนาวัฒนธรรมและนันทนาการ</t>
  </si>
  <si>
    <t>กีฬาและนันทนาการ</t>
  </si>
  <si>
    <t>ศาสนาวัฒนธรรมท้องถิ่น</t>
  </si>
  <si>
    <t>รายงานรายจ่ายในการดำเนินงานที่จ่ายจากเงินรายรับแผนงานอุตสาหกรรมและการโยธา</t>
  </si>
  <si>
    <t>ก่อสร้างโครงสร้างพื้นฐาน</t>
  </si>
  <si>
    <t>รายงานรายจ่ายในการดำเนินงานที่จ่ายจากเงินรายรับแผนงานการเกษตร</t>
  </si>
  <si>
    <t>ส่งเสริมการเกษตร</t>
  </si>
  <si>
    <t>อนุรักษ์แหล่งน้ำ</t>
  </si>
  <si>
    <t>รายงานรายจ่ายในการดำเนินงานที่จ่ายจากเงินรายรับแผนงานงบกลาง</t>
  </si>
  <si>
    <t xml:space="preserve">     เงินเดือน</t>
  </si>
  <si>
    <t xml:space="preserve">     ค่าจ้างประจำ</t>
  </si>
  <si>
    <t xml:space="preserve">     ค่าจ้างชั่วคราว</t>
  </si>
  <si>
    <t>รายงานรายจ่ายในการดำเนินงานที่จ่ายจากเงินรายรับแผนงานงบกลาง  (เงินอุดหนุนระบุวัตถุประสงค์)</t>
  </si>
  <si>
    <t>รายงานรายจ่ายในการดำเนินงานที่จ่ายจากเงินรายรับแผนงานการศึกษา (เงินอุดหนุนระบุวัตถุประสงค์)</t>
  </si>
  <si>
    <t>รายงานรายจ่ายในการดำเนินงานที่จ่ายจากเงินรายรับแผนงานสร้างความเข็มแข็งของชุมชน (เงินอุดหนุนระบุวัตถุประสงค์)</t>
  </si>
  <si>
    <t xml:space="preserve">     รายจ่ายอื่น</t>
  </si>
  <si>
    <t>งานบริการสาธารณสุขและสาธารณสุขอื่น</t>
  </si>
  <si>
    <t>รายงานรายจ่ายในการดำเนินงานที่จ่ายจากเงินรายรับแผนงานสังคมสงเคราะห์</t>
  </si>
  <si>
    <t>งานกำจัดขยะมูลฝอยและสิ่งปฏิกูล</t>
  </si>
  <si>
    <t>งบแสดงผลการดำเนินงานจ่ายจากเงินรายรับและเงินสะสม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</si>
</sst>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.00_-;* \(#,##0.00\)_-;_-* &quot;-&quot;??_-;_-@_-"/>
    <numFmt numFmtId="188" formatCode="0."/>
  </numFmts>
  <fonts count="14">
    <font>
      <sz val="10"/>
      <name val="Arial"/>
      <charset val="222"/>
    </font>
    <font>
      <sz val="10"/>
      <name val="Arial"/>
      <charset val="222"/>
    </font>
    <font>
      <sz val="8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sz val="10"/>
      <name val="Arial"/>
      <family val="2"/>
    </font>
    <font>
      <u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u/>
      <sz val="14"/>
      <name val="TH SarabunPSK"/>
      <family val="2"/>
    </font>
    <font>
      <sz val="1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09">
    <xf numFmtId="0" fontId="0" fillId="0" borderId="0" xfId="0"/>
    <xf numFmtId="0" fontId="3" fillId="0" borderId="0" xfId="0" applyFont="1"/>
    <xf numFmtId="43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2" borderId="0" xfId="0" applyFont="1" applyFill="1"/>
    <xf numFmtId="43" fontId="4" fillId="0" borderId="1" xfId="0" applyNumberFormat="1" applyFont="1" applyBorder="1"/>
    <xf numFmtId="0" fontId="3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43" fontId="3" fillId="0" borderId="0" xfId="0" applyNumberFormat="1" applyFont="1" applyBorder="1"/>
    <xf numFmtId="43" fontId="3" fillId="0" borderId="3" xfId="0" applyNumberFormat="1" applyFont="1" applyBorder="1"/>
    <xf numFmtId="43" fontId="4" fillId="0" borderId="5" xfId="0" applyNumberFormat="1" applyFont="1" applyBorder="1"/>
    <xf numFmtId="43" fontId="4" fillId="0" borderId="0" xfId="0" applyNumberFormat="1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43" fontId="4" fillId="0" borderId="6" xfId="0" applyNumberFormat="1" applyFont="1" applyBorder="1" applyAlignment="1">
      <alignment horizontal="center" vertical="center"/>
    </xf>
    <xf numFmtId="0" fontId="4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43" fontId="3" fillId="0" borderId="3" xfId="0" applyNumberFormat="1" applyFont="1" applyBorder="1" applyAlignment="1">
      <alignment horizontal="left"/>
    </xf>
    <xf numFmtId="43" fontId="4" fillId="0" borderId="11" xfId="0" applyNumberFormat="1" applyFont="1" applyBorder="1"/>
    <xf numFmtId="0" fontId="4" fillId="0" borderId="10" xfId="0" applyFont="1" applyBorder="1"/>
    <xf numFmtId="43" fontId="3" fillId="0" borderId="6" xfId="0" applyNumberFormat="1" applyFont="1" applyBorder="1"/>
    <xf numFmtId="0" fontId="3" fillId="0" borderId="0" xfId="0" applyFont="1" applyBorder="1" applyAlignment="1">
      <alignment horizontal="center"/>
    </xf>
    <xf numFmtId="43" fontId="3" fillId="0" borderId="0" xfId="0" applyNumberFormat="1" applyFont="1" applyBorder="1" applyAlignment="1">
      <alignment horizontal="center"/>
    </xf>
    <xf numFmtId="0" fontId="3" fillId="0" borderId="0" xfId="0" applyFont="1" applyAlignment="1"/>
    <xf numFmtId="43" fontId="4" fillId="0" borderId="0" xfId="0" applyNumberFormat="1" applyFont="1" applyBorder="1" applyAlignment="1"/>
    <xf numFmtId="43" fontId="3" fillId="0" borderId="0" xfId="0" applyNumberFormat="1" applyFont="1" applyBorder="1" applyAlignment="1"/>
    <xf numFmtId="0" fontId="3" fillId="0" borderId="0" xfId="0" applyFont="1" applyBorder="1" applyAlignment="1"/>
    <xf numFmtId="0" fontId="3" fillId="0" borderId="0" xfId="0" applyFont="1" applyAlignment="1">
      <alignment horizontal="left"/>
    </xf>
    <xf numFmtId="0" fontId="6" fillId="0" borderId="0" xfId="0" applyFont="1"/>
    <xf numFmtId="0" fontId="3" fillId="0" borderId="12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6" xfId="0" applyFont="1" applyBorder="1"/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6" xfId="0" applyFont="1" applyBorder="1"/>
    <xf numFmtId="0" fontId="4" fillId="0" borderId="5" xfId="0" applyFont="1" applyBorder="1" applyAlignment="1">
      <alignment horizontal="center"/>
    </xf>
    <xf numFmtId="0" fontId="6" fillId="0" borderId="0" xfId="0" applyFont="1" applyBorder="1"/>
    <xf numFmtId="0" fontId="4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3" fontId="3" fillId="0" borderId="12" xfId="0" applyNumberFormat="1" applyFont="1" applyBorder="1"/>
    <xf numFmtId="0" fontId="7" fillId="0" borderId="0" xfId="0" applyFont="1"/>
    <xf numFmtId="0" fontId="3" fillId="0" borderId="9" xfId="0" applyFont="1" applyFill="1" applyBorder="1"/>
    <xf numFmtId="187" fontId="3" fillId="0" borderId="13" xfId="2" applyNumberFormat="1" applyFont="1" applyBorder="1"/>
    <xf numFmtId="0" fontId="5" fillId="0" borderId="0" xfId="0" applyFont="1"/>
    <xf numFmtId="43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left"/>
    </xf>
    <xf numFmtId="49" fontId="4" fillId="0" borderId="0" xfId="0" applyNumberFormat="1" applyFont="1"/>
    <xf numFmtId="43" fontId="4" fillId="0" borderId="14" xfId="0" applyNumberFormat="1" applyFont="1" applyBorder="1"/>
    <xf numFmtId="187" fontId="3" fillId="0" borderId="0" xfId="2" applyNumberFormat="1" applyFont="1" applyBorder="1"/>
    <xf numFmtId="43" fontId="4" fillId="0" borderId="5" xfId="0" applyNumberFormat="1" applyFont="1" applyBorder="1" applyAlignment="1">
      <alignment horizontal="center" vertical="center"/>
    </xf>
    <xf numFmtId="43" fontId="4" fillId="0" borderId="5" xfId="0" applyNumberFormat="1" applyFont="1" applyBorder="1" applyAlignment="1">
      <alignment vertical="center"/>
    </xf>
    <xf numFmtId="0" fontId="4" fillId="0" borderId="5" xfId="0" applyFont="1" applyBorder="1"/>
    <xf numFmtId="0" fontId="9" fillId="0" borderId="0" xfId="0" applyFont="1" applyAlignment="1">
      <alignment horizontal="center"/>
    </xf>
    <xf numFmtId="188" fontId="3" fillId="0" borderId="0" xfId="0" applyNumberFormat="1" applyFont="1" applyAlignment="1">
      <alignment horizontal="center"/>
    </xf>
    <xf numFmtId="43" fontId="3" fillId="0" borderId="0" xfId="1" applyFont="1"/>
    <xf numFmtId="0" fontId="4" fillId="0" borderId="12" xfId="0" applyFont="1" applyBorder="1" applyAlignment="1">
      <alignment horizontal="left"/>
    </xf>
    <xf numFmtId="43" fontId="3" fillId="0" borderId="15" xfId="1" applyFont="1" applyBorder="1" applyAlignment="1">
      <alignment horizontal="center"/>
    </xf>
    <xf numFmtId="0" fontId="11" fillId="0" borderId="16" xfId="0" applyFont="1" applyBorder="1" applyAlignment="1"/>
    <xf numFmtId="0" fontId="11" fillId="0" borderId="17" xfId="0" applyFont="1" applyBorder="1" applyAlignment="1"/>
    <xf numFmtId="0" fontId="11" fillId="0" borderId="18" xfId="0" applyFont="1" applyBorder="1" applyAlignment="1"/>
    <xf numFmtId="0" fontId="11" fillId="0" borderId="19" xfId="0" applyFont="1" applyBorder="1" applyAlignment="1"/>
    <xf numFmtId="0" fontId="12" fillId="0" borderId="20" xfId="0" applyFont="1" applyBorder="1" applyAlignment="1"/>
    <xf numFmtId="0" fontId="12" fillId="0" borderId="2" xfId="0" applyFont="1" applyBorder="1" applyAlignment="1"/>
    <xf numFmtId="0" fontId="11" fillId="0" borderId="21" xfId="0" applyFont="1" applyBorder="1" applyAlignment="1"/>
    <xf numFmtId="0" fontId="11" fillId="0" borderId="22" xfId="0" applyFont="1" applyBorder="1" applyAlignment="1"/>
    <xf numFmtId="43" fontId="11" fillId="0" borderId="23" xfId="0" applyNumberFormat="1" applyFont="1" applyBorder="1"/>
    <xf numFmtId="43" fontId="11" fillId="0" borderId="24" xfId="0" applyNumberFormat="1" applyFont="1" applyBorder="1"/>
    <xf numFmtId="43" fontId="11" fillId="0" borderId="25" xfId="0" applyNumberFormat="1" applyFont="1" applyBorder="1"/>
    <xf numFmtId="43" fontId="11" fillId="0" borderId="26" xfId="0" applyNumberFormat="1" applyFont="1" applyBorder="1"/>
    <xf numFmtId="43" fontId="11" fillId="0" borderId="17" xfId="0" applyNumberFormat="1" applyFont="1" applyBorder="1"/>
    <xf numFmtId="43" fontId="11" fillId="0" borderId="16" xfId="0" applyNumberFormat="1" applyFont="1" applyBorder="1"/>
    <xf numFmtId="43" fontId="11" fillId="0" borderId="27" xfId="0" applyNumberFormat="1" applyFont="1" applyBorder="1"/>
    <xf numFmtId="43" fontId="10" fillId="0" borderId="11" xfId="0" applyNumberFormat="1" applyFont="1" applyBorder="1"/>
    <xf numFmtId="43" fontId="10" fillId="0" borderId="28" xfId="0" applyNumberFormat="1" applyFont="1" applyBorder="1"/>
    <xf numFmtId="43" fontId="11" fillId="0" borderId="4" xfId="0" applyNumberFormat="1" applyFont="1" applyBorder="1"/>
    <xf numFmtId="43" fontId="11" fillId="0" borderId="2" xfId="0" applyNumberFormat="1" applyFont="1" applyBorder="1"/>
    <xf numFmtId="43" fontId="11" fillId="0" borderId="20" xfId="0" applyNumberFormat="1" applyFont="1" applyBorder="1"/>
    <xf numFmtId="43" fontId="11" fillId="0" borderId="29" xfId="0" applyNumberFormat="1" applyFont="1" applyBorder="1"/>
    <xf numFmtId="43" fontId="11" fillId="0" borderId="22" xfId="0" applyNumberFormat="1" applyFont="1" applyBorder="1"/>
    <xf numFmtId="43" fontId="11" fillId="0" borderId="30" xfId="0" applyNumberFormat="1" applyFont="1" applyBorder="1"/>
    <xf numFmtId="43" fontId="10" fillId="0" borderId="31" xfId="0" applyNumberFormat="1" applyFont="1" applyBorder="1" applyAlignment="1">
      <alignment horizontal="center"/>
    </xf>
    <xf numFmtId="43" fontId="4" fillId="0" borderId="12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/>
    <xf numFmtId="0" fontId="4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6" fillId="0" borderId="5" xfId="0" applyFont="1" applyBorder="1"/>
    <xf numFmtId="43" fontId="13" fillId="0" borderId="26" xfId="0" applyNumberFormat="1" applyFont="1" applyBorder="1" applyAlignment="1">
      <alignment horizontal="left"/>
    </xf>
    <xf numFmtId="43" fontId="11" fillId="0" borderId="26" xfId="0" applyNumberFormat="1" applyFont="1" applyBorder="1" applyAlignment="1">
      <alignment horizontal="center"/>
    </xf>
    <xf numFmtId="0" fontId="5" fillId="0" borderId="25" xfId="0" applyFont="1" applyBorder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43" fontId="3" fillId="0" borderId="3" xfId="1" applyFont="1" applyBorder="1" applyAlignment="1">
      <alignment horizontal="center" vertical="center"/>
    </xf>
    <xf numFmtId="43" fontId="11" fillId="0" borderId="17" xfId="0" applyNumberFormat="1" applyFont="1" applyBorder="1" applyAlignment="1">
      <alignment horizontal="center"/>
    </xf>
    <xf numFmtId="43" fontId="11" fillId="0" borderId="0" xfId="0" applyNumberFormat="1" applyFont="1"/>
    <xf numFmtId="0" fontId="11" fillId="0" borderId="0" xfId="0" applyFont="1"/>
    <xf numFmtId="43" fontId="3" fillId="0" borderId="0" xfId="1" applyFont="1" applyBorder="1"/>
    <xf numFmtId="43" fontId="3" fillId="0" borderId="0" xfId="1" applyFont="1" applyFill="1"/>
    <xf numFmtId="43" fontId="3" fillId="0" borderId="31" xfId="0" applyNumberFormat="1" applyFont="1" applyBorder="1"/>
    <xf numFmtId="49" fontId="3" fillId="0" borderId="26" xfId="0" applyNumberFormat="1" applyFont="1" applyBorder="1" applyAlignment="1">
      <alignment horizontal="center"/>
    </xf>
    <xf numFmtId="0" fontId="6" fillId="0" borderId="0" xfId="0" applyFont="1" applyFill="1"/>
    <xf numFmtId="0" fontId="3" fillId="0" borderId="0" xfId="0" applyFont="1" applyFill="1"/>
    <xf numFmtId="43" fontId="3" fillId="0" borderId="0" xfId="0" applyNumberFormat="1" applyFont="1" applyFill="1"/>
    <xf numFmtId="43" fontId="3" fillId="0" borderId="26" xfId="0" applyNumberFormat="1" applyFont="1" applyBorder="1"/>
    <xf numFmtId="43" fontId="3" fillId="0" borderId="17" xfId="0" applyNumberFormat="1" applyFont="1" applyBorder="1"/>
    <xf numFmtId="43" fontId="3" fillId="0" borderId="26" xfId="0" applyNumberFormat="1" applyFont="1" applyFill="1" applyBorder="1"/>
    <xf numFmtId="43" fontId="3" fillId="0" borderId="0" xfId="1" applyFont="1" applyAlignment="1">
      <alignment horizontal="right"/>
    </xf>
    <xf numFmtId="43" fontId="4" fillId="0" borderId="3" xfId="1" applyFont="1" applyBorder="1" applyAlignment="1">
      <alignment horizontal="center" vertical="center"/>
    </xf>
    <xf numFmtId="43" fontId="3" fillId="0" borderId="3" xfId="1" applyFont="1" applyBorder="1"/>
    <xf numFmtId="43" fontId="3" fillId="0" borderId="6" xfId="1" applyFont="1" applyBorder="1"/>
    <xf numFmtId="0" fontId="3" fillId="0" borderId="0" xfId="0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/>
    </xf>
    <xf numFmtId="43" fontId="4" fillId="0" borderId="0" xfId="0" applyNumberFormat="1" applyFont="1"/>
    <xf numFmtId="0" fontId="3" fillId="0" borderId="15" xfId="0" applyFont="1" applyBorder="1"/>
    <xf numFmtId="43" fontId="3" fillId="0" borderId="26" xfId="0" applyNumberFormat="1" applyFont="1" applyBorder="1" applyAlignment="1">
      <alignment horizontal="left"/>
    </xf>
    <xf numFmtId="0" fontId="3" fillId="0" borderId="15" xfId="0" applyFont="1" applyFill="1" applyBorder="1"/>
    <xf numFmtId="43" fontId="3" fillId="0" borderId="26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43" fontId="3" fillId="0" borderId="0" xfId="1" applyFont="1" applyBorder="1" applyAlignment="1">
      <alignment horizontal="right" vertical="center" wrapText="1" readingOrder="1"/>
    </xf>
    <xf numFmtId="0" fontId="4" fillId="0" borderId="23" xfId="0" applyFont="1" applyBorder="1" applyAlignment="1">
      <alignment horizontal="center"/>
    </xf>
    <xf numFmtId="0" fontId="4" fillId="0" borderId="23" xfId="0" applyFont="1" applyBorder="1"/>
    <xf numFmtId="0" fontId="4" fillId="0" borderId="38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3" fillId="0" borderId="26" xfId="0" applyFont="1" applyBorder="1"/>
    <xf numFmtId="0" fontId="3" fillId="0" borderId="15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43" fontId="3" fillId="0" borderId="26" xfId="1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4" fillId="0" borderId="15" xfId="0" applyFont="1" applyBorder="1" applyAlignment="1">
      <alignment horizontal="center"/>
    </xf>
    <xf numFmtId="0" fontId="4" fillId="0" borderId="26" xfId="0" applyFont="1" applyBorder="1" applyAlignment="1">
      <alignment horizontal="center" vertical="center"/>
    </xf>
    <xf numFmtId="43" fontId="4" fillId="0" borderId="26" xfId="1" applyFont="1" applyBorder="1" applyAlignment="1">
      <alignment horizontal="center" vertical="center"/>
    </xf>
    <xf numFmtId="0" fontId="4" fillId="0" borderId="26" xfId="0" applyFont="1" applyBorder="1" applyAlignment="1">
      <alignment horizontal="center"/>
    </xf>
    <xf numFmtId="0" fontId="4" fillId="0" borderId="26" xfId="0" applyFont="1" applyBorder="1"/>
    <xf numFmtId="43" fontId="4" fillId="0" borderId="15" xfId="1" applyFont="1" applyBorder="1" applyAlignment="1">
      <alignment horizontal="center"/>
    </xf>
    <xf numFmtId="43" fontId="4" fillId="0" borderId="0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3" fontId="4" fillId="0" borderId="12" xfId="0" applyNumberFormat="1" applyFont="1" applyBorder="1" applyAlignment="1">
      <alignment horizontal="center" vertical="center"/>
    </xf>
    <xf numFmtId="43" fontId="4" fillId="0" borderId="6" xfId="0" applyNumberFormat="1" applyFont="1" applyBorder="1" applyAlignment="1">
      <alignment horizontal="center" vertical="center"/>
    </xf>
    <xf numFmtId="43" fontId="4" fillId="0" borderId="5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36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/>
    <xf numFmtId="43" fontId="4" fillId="0" borderId="0" xfId="1" applyFont="1" applyAlignment="1"/>
    <xf numFmtId="0" fontId="4" fillId="0" borderId="13" xfId="0" applyFont="1" applyBorder="1" applyAlignment="1"/>
    <xf numFmtId="0" fontId="4" fillId="0" borderId="0" xfId="0" applyFont="1" applyBorder="1" applyAlignment="1"/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9" fillId="0" borderId="0" xfId="0" applyFont="1"/>
    <xf numFmtId="0" fontId="3" fillId="0" borderId="36" xfId="0" applyFont="1" applyBorder="1"/>
    <xf numFmtId="43" fontId="3" fillId="0" borderId="5" xfId="0" applyNumberFormat="1" applyFont="1" applyBorder="1"/>
    <xf numFmtId="43" fontId="3" fillId="0" borderId="12" xfId="1" applyFont="1" applyBorder="1"/>
    <xf numFmtId="43" fontId="3" fillId="0" borderId="5" xfId="1" applyFont="1" applyBorder="1"/>
    <xf numFmtId="43" fontId="3" fillId="0" borderId="3" xfId="1" applyFont="1" applyBorder="1" applyAlignment="1">
      <alignment horizontal="right"/>
    </xf>
    <xf numFmtId="43" fontId="3" fillId="0" borderId="32" xfId="1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/>
    <xf numFmtId="43" fontId="3" fillId="0" borderId="10" xfId="1" applyFont="1" applyBorder="1"/>
    <xf numFmtId="43" fontId="3" fillId="0" borderId="10" xfId="0" applyNumberFormat="1" applyFont="1" applyBorder="1"/>
    <xf numFmtId="43" fontId="3" fillId="0" borderId="10" xfId="1" applyFont="1" applyBorder="1" applyAlignment="1">
      <alignment horizontal="right"/>
    </xf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27</xdr:row>
      <xdr:rowOff>257175</xdr:rowOff>
    </xdr:from>
    <xdr:to>
      <xdr:col>1</xdr:col>
      <xdr:colOff>190500</xdr:colOff>
      <xdr:row>31</xdr:row>
      <xdr:rowOff>161925</xdr:rowOff>
    </xdr:to>
    <xdr:sp macro="" textlink="">
      <xdr:nvSpPr>
        <xdr:cNvPr id="1265" name="TextBox 1"/>
        <xdr:cNvSpPr txBox="1">
          <a:spLocks noChangeArrowheads="1"/>
        </xdr:cNvSpPr>
      </xdr:nvSpPr>
      <xdr:spPr bwMode="auto">
        <a:xfrm>
          <a:off x="28575" y="7534275"/>
          <a:ext cx="1914525" cy="971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.............................................</a:t>
          </a:r>
        </a:p>
        <a:p>
          <a:pPr algn="ctr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(นางศรีแพร  แสงจันทร์)</a:t>
          </a:r>
        </a:p>
        <a:p>
          <a:pPr algn="ctr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ผู้อำนวยการกองคลัง</a:t>
          </a:r>
        </a:p>
      </xdr:txBody>
    </xdr:sp>
    <xdr:clientData/>
  </xdr:twoCellAnchor>
  <xdr:twoCellAnchor>
    <xdr:from>
      <xdr:col>1</xdr:col>
      <xdr:colOff>219075</xdr:colOff>
      <xdr:row>27</xdr:row>
      <xdr:rowOff>257175</xdr:rowOff>
    </xdr:from>
    <xdr:to>
      <xdr:col>4</xdr:col>
      <xdr:colOff>161925</xdr:colOff>
      <xdr:row>31</xdr:row>
      <xdr:rowOff>133350</xdr:rowOff>
    </xdr:to>
    <xdr:sp macro="" textlink="">
      <xdr:nvSpPr>
        <xdr:cNvPr id="1266" name="TextBox 2"/>
        <xdr:cNvSpPr txBox="1">
          <a:spLocks noChangeArrowheads="1"/>
        </xdr:cNvSpPr>
      </xdr:nvSpPr>
      <xdr:spPr bwMode="auto">
        <a:xfrm>
          <a:off x="1971675" y="7534275"/>
          <a:ext cx="1924050" cy="942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.............................................</a:t>
          </a:r>
        </a:p>
        <a:p>
          <a:pPr algn="ctr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(นายนริศ  รอตศิริ)</a:t>
          </a:r>
        </a:p>
        <a:p>
          <a:pPr algn="ctr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ปลัดเทศบาลตำบลหนองกระทุ่ม</a:t>
          </a:r>
        </a:p>
        <a:p>
          <a:pPr algn="ctr" rtl="0">
            <a:defRPr sz="1000"/>
          </a:pPr>
          <a:endParaRPr lang="th-TH" sz="1600" b="0" i="0" strike="noStrike">
            <a:solidFill>
              <a:srgbClr val="000000"/>
            </a:solidFill>
            <a:latin typeface="TH SarabunPSK"/>
            <a:cs typeface="TH SarabunPSK"/>
          </a:endParaRPr>
        </a:p>
        <a:p>
          <a:pPr algn="ctr" rtl="0">
            <a:defRPr sz="1000"/>
          </a:pPr>
          <a:endParaRPr lang="th-TH" sz="1600" b="0" i="0" strike="noStrike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4</xdr:col>
      <xdr:colOff>190500</xdr:colOff>
      <xdr:row>28</xdr:row>
      <xdr:rowOff>0</xdr:rowOff>
    </xdr:from>
    <xdr:to>
      <xdr:col>5</xdr:col>
      <xdr:colOff>1047750</xdr:colOff>
      <xdr:row>31</xdr:row>
      <xdr:rowOff>123825</xdr:rowOff>
    </xdr:to>
    <xdr:sp macro="" textlink="">
      <xdr:nvSpPr>
        <xdr:cNvPr id="1267" name="TextBox 3"/>
        <xdr:cNvSpPr txBox="1">
          <a:spLocks noChangeArrowheads="1"/>
        </xdr:cNvSpPr>
      </xdr:nvSpPr>
      <xdr:spPr bwMode="auto">
        <a:xfrm>
          <a:off x="3924300" y="7543800"/>
          <a:ext cx="2181225" cy="923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.............................................</a:t>
          </a:r>
        </a:p>
        <a:p>
          <a:pPr algn="ctr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(นายธง  กาฬภักดี)</a:t>
          </a:r>
        </a:p>
        <a:p>
          <a:pPr algn="ctr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นายกเทศมนตรีตำบลหนองกระทุ่ม</a:t>
          </a:r>
        </a:p>
        <a:p>
          <a:pPr algn="ctr" rtl="0">
            <a:defRPr sz="1000"/>
          </a:pPr>
          <a:endParaRPr lang="th-TH" sz="1600" b="0" i="0" strike="noStrike">
            <a:solidFill>
              <a:srgbClr val="000000"/>
            </a:solidFill>
            <a:latin typeface="TH SarabunPSK"/>
            <a:cs typeface="TH SarabunPSK"/>
          </a:endParaRPr>
        </a:p>
        <a:p>
          <a:pPr algn="ctr" rtl="0">
            <a:defRPr sz="1000"/>
          </a:pPr>
          <a:endParaRPr lang="th-TH" sz="1600" b="0" i="0" strike="noStrike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view="pageBreakPreview" zoomScale="115" zoomScaleNormal="120" zoomScaleSheetLayoutView="115" workbookViewId="0">
      <selection activeCell="F8" sqref="F8"/>
    </sheetView>
  </sheetViews>
  <sheetFormatPr defaultRowHeight="21"/>
  <cols>
    <col min="1" max="1" width="26.28515625" style="1" customWidth="1"/>
    <col min="2" max="2" width="5.140625" style="1" customWidth="1"/>
    <col min="3" max="3" width="8.28515625" style="1" customWidth="1"/>
    <col min="4" max="4" width="16.28515625" style="1" customWidth="1"/>
    <col min="5" max="5" width="19.85546875" style="1" customWidth="1"/>
    <col min="6" max="6" width="16.42578125" style="2" customWidth="1"/>
    <col min="7" max="16384" width="9.140625" style="1"/>
  </cols>
  <sheetData>
    <row r="1" spans="1:6" s="3" customFormat="1">
      <c r="A1" s="1"/>
      <c r="B1" s="1"/>
      <c r="C1" s="1"/>
      <c r="D1" s="1"/>
      <c r="E1" s="1"/>
      <c r="F1" s="50"/>
    </row>
    <row r="2" spans="1:6" s="3" customFormat="1">
      <c r="A2" s="148" t="s">
        <v>104</v>
      </c>
      <c r="B2" s="148"/>
      <c r="C2" s="148"/>
      <c r="D2" s="148"/>
      <c r="E2" s="148"/>
      <c r="F2" s="148"/>
    </row>
    <row r="3" spans="1:6" s="3" customFormat="1">
      <c r="A3" s="148" t="s">
        <v>1</v>
      </c>
      <c r="B3" s="148"/>
      <c r="C3" s="148"/>
      <c r="D3" s="148"/>
      <c r="E3" s="148"/>
      <c r="F3" s="148"/>
    </row>
    <row r="4" spans="1:6">
      <c r="A4" s="148" t="s">
        <v>190</v>
      </c>
      <c r="B4" s="148"/>
      <c r="C4" s="148"/>
      <c r="D4" s="148"/>
      <c r="E4" s="148"/>
      <c r="F4" s="148"/>
    </row>
    <row r="6" spans="1:6">
      <c r="A6" s="150" t="s">
        <v>33</v>
      </c>
      <c r="B6" s="150"/>
      <c r="C6" s="150"/>
      <c r="D6" s="150"/>
      <c r="E6" s="150"/>
      <c r="F6" s="150"/>
    </row>
    <row r="7" spans="1:6" ht="21.75" thickBot="1">
      <c r="A7" s="1" t="s">
        <v>50</v>
      </c>
      <c r="D7" s="1" t="s">
        <v>51</v>
      </c>
      <c r="F7" s="55">
        <v>11316309.039999999</v>
      </c>
    </row>
    <row r="8" spans="1:6" ht="21.75" thickTop="1">
      <c r="A8" s="1" t="s">
        <v>54</v>
      </c>
      <c r="D8" s="1" t="s">
        <v>52</v>
      </c>
      <c r="F8" s="2">
        <f>'หมายเหตุ  2,3'!E9</f>
        <v>16835032.27</v>
      </c>
    </row>
    <row r="9" spans="1:6" s="5" customFormat="1">
      <c r="A9" s="1" t="s">
        <v>53</v>
      </c>
      <c r="B9" s="1"/>
      <c r="C9" s="1"/>
      <c r="D9" s="1"/>
      <c r="E9" s="1"/>
      <c r="F9" s="2">
        <v>1030822.41</v>
      </c>
    </row>
    <row r="10" spans="1:6" s="5" customFormat="1">
      <c r="A10" s="1" t="s">
        <v>105</v>
      </c>
      <c r="B10" s="1"/>
      <c r="C10" s="1"/>
      <c r="D10" s="1"/>
      <c r="E10" s="1"/>
      <c r="F10" s="2">
        <v>1766000</v>
      </c>
    </row>
    <row r="11" spans="1:6" s="5" customFormat="1">
      <c r="A11" s="1" t="s">
        <v>153</v>
      </c>
      <c r="B11" s="1"/>
      <c r="C11" s="1"/>
      <c r="D11" s="1"/>
      <c r="E11" s="1"/>
      <c r="F11" s="2">
        <v>803.7</v>
      </c>
    </row>
    <row r="12" spans="1:6" s="5" customFormat="1">
      <c r="A12" s="1" t="s">
        <v>189</v>
      </c>
      <c r="B12" s="1"/>
      <c r="C12" s="1"/>
      <c r="D12" s="1"/>
      <c r="E12" s="1"/>
      <c r="F12" s="2">
        <v>720</v>
      </c>
    </row>
    <row r="13" spans="1:6" s="3" customFormat="1" ht="21.75" thickBot="1">
      <c r="B13" s="7"/>
      <c r="C13" s="4"/>
      <c r="D13" s="4"/>
      <c r="F13" s="6">
        <f>SUM(F8:F12)</f>
        <v>19633378.379999999</v>
      </c>
    </row>
    <row r="14" spans="1:6" ht="21.75" thickTop="1"/>
    <row r="15" spans="1:6">
      <c r="A15" s="150" t="s">
        <v>34</v>
      </c>
      <c r="B15" s="150"/>
      <c r="C15" s="150"/>
      <c r="D15" s="150"/>
      <c r="E15" s="150"/>
      <c r="F15" s="150"/>
    </row>
    <row r="16" spans="1:6" ht="21.75" thickBot="1">
      <c r="A16" s="1" t="s">
        <v>55</v>
      </c>
      <c r="D16" s="1" t="s">
        <v>51</v>
      </c>
      <c r="F16" s="55">
        <f>F7</f>
        <v>11316309.039999999</v>
      </c>
    </row>
    <row r="17" spans="1:6" ht="21.75" thickTop="1">
      <c r="A17" s="1" t="s">
        <v>86</v>
      </c>
      <c r="D17" s="1" t="s">
        <v>56</v>
      </c>
      <c r="F17" s="2">
        <f>'หมายเหตุ  2,3'!E16</f>
        <v>112795.44</v>
      </c>
    </row>
    <row r="18" spans="1:6">
      <c r="A18" s="1" t="s">
        <v>2</v>
      </c>
      <c r="D18" s="1" t="s">
        <v>57</v>
      </c>
      <c r="F18" s="2">
        <f>' หมายเหตุ 4'!F28</f>
        <v>1853310.34</v>
      </c>
    </row>
    <row r="19" spans="1:6">
      <c r="A19" s="1" t="s">
        <v>106</v>
      </c>
      <c r="D19" s="1" t="s">
        <v>58</v>
      </c>
      <c r="F19" s="2">
        <f>' หมายเหตุ 5'!F24</f>
        <v>1766000</v>
      </c>
    </row>
    <row r="20" spans="1:6">
      <c r="A20" s="1" t="s">
        <v>98</v>
      </c>
      <c r="F20" s="2">
        <v>1003017</v>
      </c>
    </row>
    <row r="21" spans="1:6">
      <c r="A21" s="1" t="s">
        <v>35</v>
      </c>
      <c r="F21" s="2">
        <f>7637407.98+396233.11</f>
        <v>8033641.0900000008</v>
      </c>
    </row>
    <row r="22" spans="1:6">
      <c r="A22" s="1" t="s">
        <v>59</v>
      </c>
      <c r="D22" s="1" t="s">
        <v>107</v>
      </c>
      <c r="F22" s="2">
        <f>5675915.17+1188699.34</f>
        <v>6864614.5099999998</v>
      </c>
    </row>
    <row r="23" spans="1:6" ht="21.75" thickBot="1">
      <c r="A23" s="4"/>
      <c r="B23" s="7"/>
      <c r="C23" s="4"/>
      <c r="D23" s="4"/>
      <c r="F23" s="6">
        <f>SUM(F17:F22)</f>
        <v>19633378.380000003</v>
      </c>
    </row>
    <row r="24" spans="1:6" ht="21.75" thickTop="1">
      <c r="A24" s="4"/>
      <c r="B24" s="7"/>
      <c r="C24" s="4"/>
      <c r="D24" s="4"/>
      <c r="F24" s="14"/>
    </row>
    <row r="25" spans="1:6">
      <c r="A25" s="4"/>
      <c r="B25" s="7"/>
      <c r="C25" s="4"/>
      <c r="D25" s="4"/>
      <c r="F25" s="14"/>
    </row>
    <row r="26" spans="1:6">
      <c r="A26" s="4"/>
      <c r="B26" s="7"/>
      <c r="C26" s="4"/>
      <c r="D26" s="4"/>
      <c r="F26" s="14"/>
    </row>
    <row r="27" spans="1:6">
      <c r="A27" s="4"/>
      <c r="B27" s="7"/>
      <c r="C27" s="4"/>
      <c r="D27" s="4"/>
      <c r="F27" s="14"/>
    </row>
    <row r="28" spans="1:6">
      <c r="A28" s="4"/>
      <c r="B28" s="7"/>
      <c r="C28" s="4"/>
      <c r="D28" s="4"/>
      <c r="F28" s="14"/>
    </row>
    <row r="29" spans="1:6">
      <c r="A29" s="4"/>
      <c r="B29" s="7"/>
      <c r="C29" s="4"/>
      <c r="D29" s="4"/>
      <c r="F29" s="14"/>
    </row>
    <row r="32" spans="1:6" s="7" customFormat="1">
      <c r="C32" s="149"/>
      <c r="D32" s="149"/>
    </row>
    <row r="33" spans="1:6" s="7" customFormat="1">
      <c r="C33" s="149"/>
      <c r="D33" s="149"/>
    </row>
    <row r="37" spans="1:6" s="7" customFormat="1">
      <c r="A37" s="1"/>
      <c r="B37" s="1"/>
      <c r="C37" s="1"/>
      <c r="D37" s="1"/>
      <c r="E37" s="1"/>
      <c r="F37" s="2"/>
    </row>
    <row r="38" spans="1:6" s="7" customFormat="1">
      <c r="A38" s="1"/>
      <c r="B38" s="1"/>
      <c r="C38" s="1"/>
      <c r="D38" s="1"/>
      <c r="E38" s="1"/>
      <c r="F38" s="2"/>
    </row>
    <row r="39" spans="1:6" s="7" customFormat="1">
      <c r="A39" s="1"/>
      <c r="B39" s="1"/>
      <c r="C39" s="1"/>
      <c r="D39" s="1"/>
      <c r="E39" s="1"/>
      <c r="F39" s="2"/>
    </row>
  </sheetData>
  <mergeCells count="7">
    <mergeCell ref="A2:F2"/>
    <mergeCell ref="A3:F3"/>
    <mergeCell ref="A4:F4"/>
    <mergeCell ref="C33:D33"/>
    <mergeCell ref="C32:D32"/>
    <mergeCell ref="A15:F15"/>
    <mergeCell ref="A6:F6"/>
  </mergeCells>
  <phoneticPr fontId="2" type="noConversion"/>
  <pageMargins left="0.9055118110236221" right="3.937007874015748E-2" top="0.57999999999999996" bottom="0.17" header="0.28999999999999998" footer="0.21"/>
  <pageSetup paperSize="9" orientation="portrait" r:id="rId1"/>
  <headerFooter scaleWithDoc="0"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35"/>
  <sheetViews>
    <sheetView zoomScaleNormal="100" zoomScaleSheetLayoutView="100" workbookViewId="0">
      <selection activeCell="G28" sqref="G28"/>
    </sheetView>
  </sheetViews>
  <sheetFormatPr defaultRowHeight="24" customHeight="1"/>
  <cols>
    <col min="1" max="1" width="1.85546875" style="1" customWidth="1"/>
    <col min="2" max="2" width="27.28515625" style="1" customWidth="1"/>
    <col min="3" max="3" width="13.5703125" style="1" customWidth="1"/>
    <col min="4" max="4" width="13.42578125" style="1" customWidth="1"/>
    <col min="5" max="5" width="13.28515625" style="1" customWidth="1"/>
    <col min="6" max="6" width="10.85546875" style="1" customWidth="1"/>
    <col min="7" max="7" width="12.28515625" style="1" customWidth="1"/>
    <col min="8" max="8" width="10.85546875" style="1" customWidth="1"/>
    <col min="9" max="9" width="10.28515625" style="1" customWidth="1"/>
    <col min="10" max="10" width="11.42578125" style="1" customWidth="1"/>
    <col min="11" max="11" width="12.5703125" style="1" customWidth="1"/>
    <col min="12" max="12" width="11.140625" style="1" customWidth="1"/>
    <col min="13" max="13" width="12.28515625" style="1" customWidth="1"/>
    <col min="14" max="14" width="9.85546875" style="1" customWidth="1"/>
    <col min="15" max="15" width="12.85546875" style="1" customWidth="1"/>
    <col min="16" max="16384" width="9.140625" style="1"/>
  </cols>
  <sheetData>
    <row r="1" spans="1:15" ht="21" customHeight="1">
      <c r="A1" s="184" t="s">
        <v>104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</row>
    <row r="2" spans="1:15" ht="21" customHeight="1">
      <c r="A2" s="184" t="s">
        <v>311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1:15" ht="21" customHeight="1">
      <c r="A3" s="184" t="s">
        <v>194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1:15" ht="21" customHeight="1">
      <c r="A4" s="185" t="s">
        <v>17</v>
      </c>
      <c r="B4" s="186"/>
      <c r="C4" s="178" t="s">
        <v>18</v>
      </c>
      <c r="D4" s="176" t="s">
        <v>19</v>
      </c>
      <c r="E4" s="176" t="s">
        <v>78</v>
      </c>
      <c r="F4" s="180" t="s">
        <v>143</v>
      </c>
      <c r="G4" s="178" t="s">
        <v>20</v>
      </c>
      <c r="H4" s="180" t="s">
        <v>21</v>
      </c>
      <c r="I4" s="180" t="s">
        <v>142</v>
      </c>
      <c r="J4" s="180" t="s">
        <v>144</v>
      </c>
      <c r="K4" s="180" t="s">
        <v>145</v>
      </c>
      <c r="L4" s="180" t="s">
        <v>146</v>
      </c>
      <c r="M4" s="180" t="s">
        <v>147</v>
      </c>
      <c r="N4" s="180" t="s">
        <v>140</v>
      </c>
      <c r="O4" s="178" t="s">
        <v>15</v>
      </c>
    </row>
    <row r="5" spans="1:15" ht="21" customHeight="1">
      <c r="A5" s="187"/>
      <c r="B5" s="188"/>
      <c r="C5" s="179"/>
      <c r="D5" s="177"/>
      <c r="E5" s="177"/>
      <c r="F5" s="181"/>
      <c r="G5" s="179"/>
      <c r="H5" s="181"/>
      <c r="I5" s="189"/>
      <c r="J5" s="181"/>
      <c r="K5" s="181"/>
      <c r="L5" s="181"/>
      <c r="M5" s="181"/>
      <c r="N5" s="181"/>
      <c r="O5" s="179"/>
    </row>
    <row r="6" spans="1:15" ht="21" customHeight="1">
      <c r="A6" s="99" t="s">
        <v>9</v>
      </c>
      <c r="C6" s="73"/>
      <c r="D6" s="74"/>
      <c r="E6" s="74"/>
      <c r="F6" s="73"/>
      <c r="G6" s="74"/>
      <c r="H6" s="73"/>
      <c r="I6" s="74"/>
      <c r="J6" s="74"/>
      <c r="K6" s="74"/>
      <c r="L6" s="74"/>
      <c r="M6" s="75"/>
      <c r="N6" s="75"/>
      <c r="O6" s="73"/>
    </row>
    <row r="7" spans="1:15" ht="21" customHeight="1">
      <c r="A7" s="65"/>
      <c r="B7" s="66" t="s">
        <v>93</v>
      </c>
      <c r="C7" s="76">
        <v>2216094</v>
      </c>
      <c r="D7" s="77">
        <f>SUM(E7:O7)</f>
        <v>2215014</v>
      </c>
      <c r="E7" s="77">
        <v>2215014</v>
      </c>
      <c r="F7" s="98" t="s">
        <v>127</v>
      </c>
      <c r="G7" s="98" t="s">
        <v>127</v>
      </c>
      <c r="H7" s="98" t="s">
        <v>127</v>
      </c>
      <c r="I7" s="98">
        <v>0</v>
      </c>
      <c r="J7" s="98" t="s">
        <v>127</v>
      </c>
      <c r="K7" s="98" t="s">
        <v>127</v>
      </c>
      <c r="L7" s="98" t="s">
        <v>127</v>
      </c>
      <c r="M7" s="98" t="s">
        <v>127</v>
      </c>
      <c r="N7" s="98" t="s">
        <v>127</v>
      </c>
      <c r="O7" s="98" t="s">
        <v>127</v>
      </c>
    </row>
    <row r="8" spans="1:15" ht="21" customHeight="1">
      <c r="A8" s="65"/>
      <c r="B8" s="66" t="s">
        <v>94</v>
      </c>
      <c r="C8" s="76">
        <v>4537377</v>
      </c>
      <c r="D8" s="77">
        <f t="shared" ref="D8:D22" si="0">SUM(E8:O8)</f>
        <v>5137135.88</v>
      </c>
      <c r="E8" s="77">
        <f>3182449.88+397114</f>
        <v>3579563.88</v>
      </c>
      <c r="F8" s="98" t="s">
        <v>127</v>
      </c>
      <c r="G8" s="76">
        <f>575275+136563</f>
        <v>711838</v>
      </c>
      <c r="H8" s="98" t="s">
        <v>127</v>
      </c>
      <c r="I8" s="98">
        <v>0</v>
      </c>
      <c r="J8" s="98" t="s">
        <v>127</v>
      </c>
      <c r="K8" s="76">
        <f>769439+76295</f>
        <v>845734</v>
      </c>
      <c r="L8" s="98" t="s">
        <v>127</v>
      </c>
      <c r="M8" s="98" t="s">
        <v>127</v>
      </c>
      <c r="N8" s="98" t="s">
        <v>127</v>
      </c>
      <c r="O8" s="98" t="s">
        <v>127</v>
      </c>
    </row>
    <row r="9" spans="1:15" ht="21" customHeight="1">
      <c r="A9" s="65"/>
      <c r="B9" s="66" t="s">
        <v>139</v>
      </c>
      <c r="C9" s="76"/>
      <c r="D9" s="77">
        <f t="shared" si="0"/>
        <v>288000</v>
      </c>
      <c r="E9" s="98" t="s">
        <v>127</v>
      </c>
      <c r="F9" s="98" t="s">
        <v>127</v>
      </c>
      <c r="G9" s="76">
        <v>288000</v>
      </c>
      <c r="H9" s="98" t="s">
        <v>127</v>
      </c>
      <c r="I9" s="98">
        <v>0</v>
      </c>
      <c r="J9" s="98" t="s">
        <v>127</v>
      </c>
      <c r="K9" s="98" t="s">
        <v>127</v>
      </c>
      <c r="L9" s="98" t="s">
        <v>127</v>
      </c>
      <c r="M9" s="98" t="s">
        <v>127</v>
      </c>
      <c r="N9" s="98" t="s">
        <v>127</v>
      </c>
      <c r="O9" s="98" t="s">
        <v>127</v>
      </c>
    </row>
    <row r="10" spans="1:15" ht="21" customHeight="1">
      <c r="A10" s="65"/>
      <c r="B10" s="66" t="s">
        <v>10</v>
      </c>
      <c r="C10" s="76">
        <v>1071161</v>
      </c>
      <c r="D10" s="77">
        <f t="shared" si="0"/>
        <v>1043064</v>
      </c>
      <c r="E10" s="76">
        <v>720220</v>
      </c>
      <c r="F10" s="98" t="s">
        <v>127</v>
      </c>
      <c r="G10" s="76">
        <v>184772</v>
      </c>
      <c r="H10" s="98" t="s">
        <v>127</v>
      </c>
      <c r="I10" s="98">
        <v>0</v>
      </c>
      <c r="J10" s="98" t="s">
        <v>127</v>
      </c>
      <c r="K10" s="76">
        <v>138072</v>
      </c>
      <c r="L10" s="98" t="s">
        <v>127</v>
      </c>
      <c r="M10" s="98" t="s">
        <v>127</v>
      </c>
      <c r="N10" s="98" t="s">
        <v>127</v>
      </c>
      <c r="O10" s="98" t="s">
        <v>127</v>
      </c>
    </row>
    <row r="11" spans="1:15" ht="21" customHeight="1">
      <c r="A11" s="65"/>
      <c r="B11" s="66" t="s">
        <v>11</v>
      </c>
      <c r="C11" s="76">
        <v>2353342</v>
      </c>
      <c r="D11" s="77">
        <f t="shared" si="0"/>
        <v>2331035.58</v>
      </c>
      <c r="E11" s="77">
        <v>716400.18</v>
      </c>
      <c r="F11" s="76">
        <v>54710</v>
      </c>
      <c r="G11" s="77">
        <v>543298.4</v>
      </c>
      <c r="H11" s="76">
        <v>105750</v>
      </c>
      <c r="I11" s="77">
        <v>30000</v>
      </c>
      <c r="J11" s="77">
        <v>256350</v>
      </c>
      <c r="K11" s="77">
        <f>94559.6+99000</f>
        <v>193559.6</v>
      </c>
      <c r="L11" s="77">
        <v>362567.4</v>
      </c>
      <c r="M11" s="98" t="s">
        <v>127</v>
      </c>
      <c r="N11" s="78">
        <v>68400</v>
      </c>
      <c r="O11" s="98" t="s">
        <v>127</v>
      </c>
    </row>
    <row r="12" spans="1:15" ht="21" customHeight="1">
      <c r="A12" s="65"/>
      <c r="B12" s="66" t="s">
        <v>101</v>
      </c>
      <c r="C12" s="76"/>
      <c r="D12" s="77">
        <f t="shared" si="0"/>
        <v>133600</v>
      </c>
      <c r="E12" s="98" t="s">
        <v>127</v>
      </c>
      <c r="F12" s="98" t="s">
        <v>127</v>
      </c>
      <c r="G12" s="76">
        <v>98600</v>
      </c>
      <c r="H12" s="98" t="s">
        <v>127</v>
      </c>
      <c r="I12" s="98">
        <v>0</v>
      </c>
      <c r="J12" s="98" t="s">
        <v>127</v>
      </c>
      <c r="K12" s="98"/>
      <c r="L12" s="98">
        <v>35000</v>
      </c>
      <c r="M12" s="98" t="s">
        <v>127</v>
      </c>
      <c r="N12" s="98" t="s">
        <v>127</v>
      </c>
      <c r="O12" s="98" t="s">
        <v>127</v>
      </c>
    </row>
    <row r="13" spans="1:15" ht="21" customHeight="1">
      <c r="A13" s="65"/>
      <c r="B13" s="66" t="s">
        <v>12</v>
      </c>
      <c r="C13" s="76">
        <v>2009326</v>
      </c>
      <c r="D13" s="77">
        <f t="shared" si="0"/>
        <v>1780564.11</v>
      </c>
      <c r="E13" s="77">
        <v>235149.32</v>
      </c>
      <c r="F13" s="76">
        <v>236352.6</v>
      </c>
      <c r="G13" s="76">
        <v>816369.22</v>
      </c>
      <c r="H13" s="98">
        <v>13505</v>
      </c>
      <c r="I13" s="105">
        <v>0</v>
      </c>
      <c r="J13" s="77">
        <v>26853</v>
      </c>
      <c r="K13" s="76">
        <v>447124.97</v>
      </c>
      <c r="L13" s="98" t="s">
        <v>127</v>
      </c>
      <c r="M13" s="98" t="s">
        <v>127</v>
      </c>
      <c r="N13" s="76">
        <v>5210</v>
      </c>
      <c r="O13" s="98" t="s">
        <v>127</v>
      </c>
    </row>
    <row r="14" spans="1:15" ht="21" customHeight="1">
      <c r="A14" s="65"/>
      <c r="B14" s="66" t="s">
        <v>48</v>
      </c>
      <c r="C14" s="76"/>
      <c r="D14" s="77">
        <f t="shared" si="0"/>
        <v>0</v>
      </c>
      <c r="E14" s="98" t="s">
        <v>127</v>
      </c>
      <c r="F14" s="98" t="s">
        <v>127</v>
      </c>
      <c r="G14" s="76">
        <v>0</v>
      </c>
      <c r="H14" s="98" t="s">
        <v>127</v>
      </c>
      <c r="I14" s="98">
        <v>0</v>
      </c>
      <c r="J14" s="98" t="s">
        <v>127</v>
      </c>
      <c r="K14" s="98" t="s">
        <v>127</v>
      </c>
      <c r="L14" s="98" t="s">
        <v>127</v>
      </c>
      <c r="M14" s="98" t="s">
        <v>127</v>
      </c>
      <c r="N14" s="98" t="s">
        <v>127</v>
      </c>
      <c r="O14" s="98" t="s">
        <v>127</v>
      </c>
    </row>
    <row r="15" spans="1:15" ht="21" customHeight="1">
      <c r="A15" s="65"/>
      <c r="B15" s="66" t="s">
        <v>13</v>
      </c>
      <c r="C15" s="76">
        <v>484000</v>
      </c>
      <c r="D15" s="77">
        <f t="shared" si="0"/>
        <v>401554.05</v>
      </c>
      <c r="E15" s="77">
        <v>374830.06</v>
      </c>
      <c r="F15" s="98" t="s">
        <v>127</v>
      </c>
      <c r="G15" s="76">
        <v>26723.99</v>
      </c>
      <c r="H15" s="98" t="s">
        <v>127</v>
      </c>
      <c r="I15" s="98">
        <v>0</v>
      </c>
      <c r="J15" s="98" t="s">
        <v>127</v>
      </c>
      <c r="K15" s="98" t="s">
        <v>127</v>
      </c>
      <c r="L15" s="98" t="s">
        <v>127</v>
      </c>
      <c r="M15" s="98" t="s">
        <v>127</v>
      </c>
      <c r="N15" s="98" t="s">
        <v>127</v>
      </c>
      <c r="O15" s="98" t="s">
        <v>127</v>
      </c>
    </row>
    <row r="16" spans="1:15" ht="21" customHeight="1">
      <c r="A16" s="65"/>
      <c r="B16" s="66" t="s">
        <v>14</v>
      </c>
      <c r="C16" s="76">
        <v>1692000</v>
      </c>
      <c r="D16" s="77">
        <f t="shared" si="0"/>
        <v>1692000</v>
      </c>
      <c r="E16" s="77">
        <v>15000</v>
      </c>
      <c r="F16" s="98" t="s">
        <v>127</v>
      </c>
      <c r="G16" s="76">
        <v>1412000</v>
      </c>
      <c r="H16" s="76">
        <v>135000</v>
      </c>
      <c r="I16" s="76">
        <v>0</v>
      </c>
      <c r="J16" s="98">
        <v>20000</v>
      </c>
      <c r="K16" s="98">
        <v>0</v>
      </c>
      <c r="L16" s="76">
        <v>110000</v>
      </c>
      <c r="M16" s="98" t="s">
        <v>127</v>
      </c>
      <c r="N16" s="98" t="s">
        <v>127</v>
      </c>
      <c r="O16" s="98" t="s">
        <v>127</v>
      </c>
    </row>
    <row r="17" spans="1:15" ht="21" customHeight="1">
      <c r="A17" s="65"/>
      <c r="B17" s="66" t="s">
        <v>15</v>
      </c>
      <c r="C17" s="76">
        <v>761763</v>
      </c>
      <c r="D17" s="77">
        <f t="shared" si="0"/>
        <v>673676.64</v>
      </c>
      <c r="E17" s="98" t="s">
        <v>127</v>
      </c>
      <c r="F17" s="98" t="s">
        <v>127</v>
      </c>
      <c r="G17" s="98" t="s">
        <v>127</v>
      </c>
      <c r="H17" s="98" t="s">
        <v>127</v>
      </c>
      <c r="I17" s="98">
        <v>0</v>
      </c>
      <c r="J17" s="98" t="s">
        <v>127</v>
      </c>
      <c r="K17" s="98" t="s">
        <v>127</v>
      </c>
      <c r="L17" s="98" t="s">
        <v>127</v>
      </c>
      <c r="M17" s="98" t="s">
        <v>127</v>
      </c>
      <c r="N17" s="98" t="s">
        <v>127</v>
      </c>
      <c r="O17" s="76">
        <v>673676.64</v>
      </c>
    </row>
    <row r="18" spans="1:15" ht="21" customHeight="1">
      <c r="A18" s="65"/>
      <c r="B18" s="66" t="s">
        <v>102</v>
      </c>
      <c r="C18" s="76"/>
      <c r="D18" s="77">
        <f t="shared" si="0"/>
        <v>8175930</v>
      </c>
      <c r="E18" s="98" t="s">
        <v>127</v>
      </c>
      <c r="F18" s="98" t="s">
        <v>127</v>
      </c>
      <c r="G18" s="98"/>
      <c r="H18" s="98" t="s">
        <v>127</v>
      </c>
      <c r="I18" s="98">
        <v>0</v>
      </c>
      <c r="J18" s="98" t="s">
        <v>127</v>
      </c>
      <c r="K18" s="98" t="s">
        <v>127</v>
      </c>
      <c r="L18" s="98" t="s">
        <v>127</v>
      </c>
      <c r="M18" s="98" t="s">
        <v>127</v>
      </c>
      <c r="N18" s="98" t="s">
        <v>127</v>
      </c>
      <c r="O18" s="76">
        <v>8175930</v>
      </c>
    </row>
    <row r="19" spans="1:15" ht="21" customHeight="1">
      <c r="A19" s="65"/>
      <c r="B19" s="66" t="s">
        <v>92</v>
      </c>
      <c r="C19" s="76">
        <v>10000</v>
      </c>
      <c r="D19" s="77">
        <f t="shared" si="0"/>
        <v>8500</v>
      </c>
      <c r="E19" s="76">
        <v>8500</v>
      </c>
      <c r="F19" s="98" t="s">
        <v>127</v>
      </c>
      <c r="G19" s="98" t="s">
        <v>127</v>
      </c>
      <c r="H19" s="98" t="s">
        <v>127</v>
      </c>
      <c r="I19" s="98">
        <v>0</v>
      </c>
      <c r="J19" s="98" t="s">
        <v>127</v>
      </c>
      <c r="K19" s="98" t="s">
        <v>127</v>
      </c>
      <c r="L19" s="98" t="s">
        <v>127</v>
      </c>
      <c r="M19" s="98" t="s">
        <v>127</v>
      </c>
      <c r="N19" s="98" t="s">
        <v>127</v>
      </c>
      <c r="O19" s="98" t="s">
        <v>127</v>
      </c>
    </row>
    <row r="20" spans="1:15" ht="21" customHeight="1">
      <c r="A20" s="65"/>
      <c r="B20" s="66" t="s">
        <v>74</v>
      </c>
      <c r="C20" s="76">
        <v>399937</v>
      </c>
      <c r="D20" s="77">
        <f t="shared" si="0"/>
        <v>396323.64</v>
      </c>
      <c r="E20" s="77">
        <v>272823.64</v>
      </c>
      <c r="F20" s="98">
        <v>28500</v>
      </c>
      <c r="G20" s="76">
        <v>0</v>
      </c>
      <c r="H20" s="98" t="s">
        <v>127</v>
      </c>
      <c r="I20" s="98">
        <v>0</v>
      </c>
      <c r="J20" s="98">
        <v>95000</v>
      </c>
      <c r="K20" s="98"/>
      <c r="L20" s="98" t="s">
        <v>127</v>
      </c>
      <c r="M20" s="98" t="s">
        <v>127</v>
      </c>
      <c r="N20" s="98" t="s">
        <v>127</v>
      </c>
      <c r="O20" s="98" t="s">
        <v>127</v>
      </c>
    </row>
    <row r="21" spans="1:15" ht="21" customHeight="1">
      <c r="A21" s="65"/>
      <c r="B21" s="66" t="s">
        <v>162</v>
      </c>
      <c r="C21" s="76"/>
      <c r="D21" s="77">
        <f t="shared" si="0"/>
        <v>0</v>
      </c>
      <c r="E21" s="77">
        <v>0</v>
      </c>
      <c r="F21" s="98">
        <v>0</v>
      </c>
      <c r="G21" s="76"/>
      <c r="H21" s="98">
        <v>0</v>
      </c>
      <c r="I21" s="98">
        <v>0</v>
      </c>
      <c r="J21" s="98">
        <v>0</v>
      </c>
      <c r="K21" s="98">
        <v>0</v>
      </c>
      <c r="L21" s="98">
        <v>0</v>
      </c>
      <c r="M21" s="105">
        <v>0</v>
      </c>
      <c r="N21" s="98">
        <v>0</v>
      </c>
      <c r="O21" s="98">
        <v>0</v>
      </c>
    </row>
    <row r="22" spans="1:15" ht="21" customHeight="1">
      <c r="A22" s="65"/>
      <c r="B22" s="66" t="s">
        <v>75</v>
      </c>
      <c r="C22" s="76">
        <v>2965000</v>
      </c>
      <c r="D22" s="77">
        <f t="shared" si="0"/>
        <v>3660500</v>
      </c>
      <c r="E22" s="98" t="s">
        <v>127</v>
      </c>
      <c r="F22" s="98" t="s">
        <v>127</v>
      </c>
      <c r="G22" s="76">
        <v>95000</v>
      </c>
      <c r="H22" s="98" t="s">
        <v>127</v>
      </c>
      <c r="I22" s="98">
        <v>0</v>
      </c>
      <c r="J22" s="98" t="s">
        <v>127</v>
      </c>
      <c r="K22" s="98">
        <f>200000+696500</f>
        <v>896500</v>
      </c>
      <c r="L22" s="98" t="s">
        <v>127</v>
      </c>
      <c r="M22" s="77">
        <v>2669000</v>
      </c>
      <c r="N22" s="98" t="s">
        <v>127</v>
      </c>
      <c r="O22" s="98" t="s">
        <v>127</v>
      </c>
    </row>
    <row r="23" spans="1:15" ht="21" customHeight="1">
      <c r="A23" s="67"/>
      <c r="B23" s="68" t="s">
        <v>103</v>
      </c>
      <c r="C23" s="79"/>
      <c r="D23" s="77">
        <f>SUM(E23:O23)</f>
        <v>0</v>
      </c>
      <c r="E23" s="98" t="s">
        <v>127</v>
      </c>
      <c r="F23" s="98" t="s">
        <v>127</v>
      </c>
      <c r="G23" s="76">
        <v>0</v>
      </c>
      <c r="H23" s="98" t="s">
        <v>127</v>
      </c>
      <c r="I23" s="98">
        <v>0</v>
      </c>
      <c r="J23" s="98" t="s">
        <v>127</v>
      </c>
      <c r="K23" s="98">
        <v>0</v>
      </c>
      <c r="L23" s="98" t="s">
        <v>127</v>
      </c>
      <c r="M23" s="98"/>
      <c r="N23" s="98" t="s">
        <v>127</v>
      </c>
      <c r="O23" s="98" t="s">
        <v>127</v>
      </c>
    </row>
    <row r="24" spans="1:15" ht="21" customHeight="1" thickBot="1">
      <c r="A24" s="182" t="s">
        <v>49</v>
      </c>
      <c r="B24" s="183"/>
      <c r="C24" s="80">
        <f t="shared" ref="C24:O24" si="1">SUM(C7:C23)</f>
        <v>18500000</v>
      </c>
      <c r="D24" s="81">
        <f t="shared" si="1"/>
        <v>27936897.899999999</v>
      </c>
      <c r="E24" s="81">
        <f t="shared" si="1"/>
        <v>8137501.0799999991</v>
      </c>
      <c r="F24" s="80">
        <f t="shared" si="1"/>
        <v>319562.59999999998</v>
      </c>
      <c r="G24" s="81">
        <f t="shared" si="1"/>
        <v>4176601.6100000003</v>
      </c>
      <c r="H24" s="80">
        <f t="shared" si="1"/>
        <v>254255</v>
      </c>
      <c r="I24" s="80">
        <f t="shared" si="1"/>
        <v>30000</v>
      </c>
      <c r="J24" s="81">
        <f t="shared" si="1"/>
        <v>398203</v>
      </c>
      <c r="K24" s="81">
        <f t="shared" si="1"/>
        <v>2520990.5700000003</v>
      </c>
      <c r="L24" s="81">
        <f t="shared" si="1"/>
        <v>507567.4</v>
      </c>
      <c r="M24" s="80">
        <f t="shared" si="1"/>
        <v>2669000</v>
      </c>
      <c r="N24" s="80">
        <f>SUM(N7:N23)</f>
        <v>73610</v>
      </c>
      <c r="O24" s="80">
        <f t="shared" si="1"/>
        <v>8849606.6400000006</v>
      </c>
    </row>
    <row r="25" spans="1:15" ht="21" customHeight="1" thickTop="1">
      <c r="A25" s="69" t="s">
        <v>16</v>
      </c>
      <c r="B25" s="70"/>
      <c r="C25" s="82"/>
      <c r="D25" s="83"/>
      <c r="E25" s="83"/>
      <c r="F25" s="82"/>
      <c r="G25" s="83"/>
      <c r="H25" s="82"/>
      <c r="I25" s="83"/>
      <c r="J25" s="83"/>
      <c r="K25" s="83"/>
      <c r="L25" s="83"/>
      <c r="M25" s="84"/>
      <c r="N25" s="84"/>
      <c r="O25" s="82"/>
    </row>
    <row r="26" spans="1:15" ht="21" customHeight="1">
      <c r="A26" s="65"/>
      <c r="B26" s="66" t="s">
        <v>22</v>
      </c>
      <c r="C26" s="76">
        <v>268700</v>
      </c>
      <c r="D26" s="77">
        <v>336177.83</v>
      </c>
      <c r="E26" s="77"/>
      <c r="F26" s="76"/>
      <c r="G26" s="77"/>
      <c r="H26" s="76"/>
      <c r="I26" s="77"/>
      <c r="J26" s="77"/>
      <c r="K26" s="77"/>
      <c r="L26" s="77"/>
      <c r="M26" s="78"/>
      <c r="N26" s="78"/>
      <c r="O26" s="76"/>
    </row>
    <row r="27" spans="1:15" ht="21" customHeight="1">
      <c r="A27" s="65"/>
      <c r="B27" s="66" t="s">
        <v>76</v>
      </c>
      <c r="C27" s="76">
        <v>167750</v>
      </c>
      <c r="D27" s="77">
        <v>209850</v>
      </c>
      <c r="E27" s="77"/>
      <c r="F27" s="76"/>
      <c r="G27" s="77"/>
      <c r="H27" s="76"/>
      <c r="I27" s="77"/>
      <c r="J27" s="77"/>
      <c r="K27" s="77"/>
      <c r="L27" s="77"/>
      <c r="M27" s="78"/>
      <c r="N27" s="78"/>
      <c r="O27" s="76"/>
    </row>
    <row r="28" spans="1:15" ht="21" customHeight="1">
      <c r="A28" s="65"/>
      <c r="B28" s="66" t="s">
        <v>27</v>
      </c>
      <c r="C28" s="76">
        <v>100000</v>
      </c>
      <c r="D28" s="77">
        <v>221537.43</v>
      </c>
      <c r="E28" s="77"/>
      <c r="F28" s="76"/>
      <c r="G28" s="77"/>
      <c r="H28" s="76"/>
      <c r="I28" s="77"/>
      <c r="J28" s="77"/>
      <c r="K28" s="77"/>
      <c r="L28" s="77"/>
      <c r="M28" s="78"/>
      <c r="N28" s="78"/>
      <c r="O28" s="76"/>
    </row>
    <row r="29" spans="1:15" ht="21" customHeight="1">
      <c r="A29" s="65"/>
      <c r="B29" s="66" t="s">
        <v>23</v>
      </c>
      <c r="C29" s="76">
        <v>153200</v>
      </c>
      <c r="D29" s="77">
        <v>138445</v>
      </c>
      <c r="E29" s="77"/>
      <c r="F29" s="76"/>
      <c r="G29" s="77"/>
      <c r="H29" s="76"/>
      <c r="I29" s="77"/>
      <c r="J29" s="77"/>
      <c r="K29" s="77"/>
      <c r="L29" s="77"/>
      <c r="M29" s="78"/>
      <c r="N29" s="78"/>
      <c r="O29" s="76"/>
    </row>
    <row r="30" spans="1:15" ht="21" customHeight="1">
      <c r="A30" s="65"/>
      <c r="B30" s="66" t="s">
        <v>24</v>
      </c>
      <c r="C30" s="76">
        <v>12470350</v>
      </c>
      <c r="D30" s="77">
        <v>12693774.09</v>
      </c>
      <c r="E30" s="77"/>
      <c r="F30" s="76"/>
      <c r="G30" s="77"/>
      <c r="H30" s="76"/>
      <c r="I30" s="77"/>
      <c r="J30" s="77"/>
      <c r="K30" s="77"/>
      <c r="L30" s="77"/>
      <c r="M30" s="78"/>
      <c r="N30" s="78"/>
      <c r="O30" s="76"/>
    </row>
    <row r="31" spans="1:15" ht="21" customHeight="1">
      <c r="A31" s="65"/>
      <c r="B31" s="66" t="s">
        <v>77</v>
      </c>
      <c r="C31" s="76">
        <v>5340000</v>
      </c>
      <c r="D31" s="77">
        <v>5850644</v>
      </c>
      <c r="E31" s="77"/>
      <c r="F31" s="76"/>
      <c r="G31" s="77"/>
      <c r="H31" s="76"/>
      <c r="I31" s="77"/>
      <c r="J31" s="77"/>
      <c r="K31" s="77"/>
      <c r="L31" s="77"/>
      <c r="M31" s="78"/>
      <c r="N31" s="78"/>
      <c r="O31" s="76"/>
    </row>
    <row r="32" spans="1:15" ht="21" customHeight="1">
      <c r="A32" s="71"/>
      <c r="B32" s="72" t="s">
        <v>90</v>
      </c>
      <c r="C32" s="85"/>
      <c r="D32" s="86">
        <v>8597530</v>
      </c>
      <c r="E32" s="86"/>
      <c r="F32" s="85"/>
      <c r="G32" s="86"/>
      <c r="H32" s="85"/>
      <c r="I32" s="86"/>
      <c r="J32" s="86"/>
      <c r="K32" s="86"/>
      <c r="L32" s="86"/>
      <c r="M32" s="87"/>
      <c r="N32" s="87"/>
      <c r="O32" s="85"/>
    </row>
    <row r="33" spans="1:15" ht="21" customHeight="1" thickBot="1">
      <c r="A33" s="173" t="s">
        <v>25</v>
      </c>
      <c r="B33" s="174"/>
      <c r="C33" s="80">
        <f>SUM(C26:C32)</f>
        <v>18500000</v>
      </c>
      <c r="D33" s="81">
        <f>SUM(D26:D32)</f>
        <v>28047958.350000001</v>
      </c>
      <c r="E33" s="81"/>
      <c r="F33" s="80"/>
      <c r="G33" s="81"/>
      <c r="H33" s="80"/>
      <c r="I33" s="81"/>
      <c r="J33" s="81"/>
      <c r="K33" s="81"/>
      <c r="L33" s="81"/>
      <c r="M33" s="80"/>
      <c r="N33" s="80"/>
      <c r="O33" s="80"/>
    </row>
    <row r="34" spans="1:15" ht="21" customHeight="1" thickTop="1" thickBot="1">
      <c r="A34" s="175" t="s">
        <v>95</v>
      </c>
      <c r="B34" s="175"/>
      <c r="D34" s="88">
        <f>SUM(D33-D24)</f>
        <v>111060.45000000298</v>
      </c>
    </row>
    <row r="35" spans="1:15" ht="24" customHeight="1" thickTop="1"/>
  </sheetData>
  <mergeCells count="20">
    <mergeCell ref="O4:O5"/>
    <mergeCell ref="A24:B24"/>
    <mergeCell ref="A33:B33"/>
    <mergeCell ref="A34:B34"/>
    <mergeCell ref="I4:I5"/>
    <mergeCell ref="J4:J5"/>
    <mergeCell ref="K4:K5"/>
    <mergeCell ref="L4:L5"/>
    <mergeCell ref="M4:M5"/>
    <mergeCell ref="N4:N5"/>
    <mergeCell ref="A1:O1"/>
    <mergeCell ref="A2:O2"/>
    <mergeCell ref="A3:O3"/>
    <mergeCell ref="A4:B5"/>
    <mergeCell ref="C4:C5"/>
    <mergeCell ref="D4:D5"/>
    <mergeCell ref="E4:E5"/>
    <mergeCell ref="F4:F5"/>
    <mergeCell ref="G4:G5"/>
    <mergeCell ref="H4:H5"/>
  </mergeCells>
  <pageMargins left="0.24" right="0.15748031496062992" top="0.33" bottom="0.19685039370078741" header="0.15748031496062992" footer="0.15748031496062992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52"/>
  <sheetViews>
    <sheetView workbookViewId="0">
      <selection activeCell="C13" sqref="C13"/>
    </sheetView>
  </sheetViews>
  <sheetFormatPr defaultRowHeight="21"/>
  <cols>
    <col min="1" max="1" width="3.42578125" style="1" customWidth="1"/>
    <col min="2" max="2" width="3.28515625" style="1" customWidth="1"/>
    <col min="3" max="3" width="67.85546875" style="1" customWidth="1"/>
    <col min="4" max="4" width="15.42578125" style="1" customWidth="1"/>
    <col min="5" max="16384" width="9.140625" style="1"/>
  </cols>
  <sheetData>
    <row r="1" spans="1:5">
      <c r="A1" s="3" t="s">
        <v>91</v>
      </c>
      <c r="C1" s="3"/>
    </row>
    <row r="2" spans="1:5" ht="8.25" customHeight="1">
      <c r="A2" s="3"/>
      <c r="C2" s="3"/>
    </row>
    <row r="3" spans="1:5">
      <c r="A3" s="3" t="s">
        <v>88</v>
      </c>
      <c r="C3" s="3"/>
    </row>
    <row r="4" spans="1:5">
      <c r="B4" s="52" t="s">
        <v>178</v>
      </c>
      <c r="C4" s="1" t="s">
        <v>243</v>
      </c>
      <c r="D4" s="62">
        <v>81705.2</v>
      </c>
      <c r="E4" s="9"/>
    </row>
    <row r="5" spans="1:5">
      <c r="B5" s="52" t="s">
        <v>148</v>
      </c>
      <c r="C5" s="53" t="s">
        <v>244</v>
      </c>
      <c r="D5" s="62">
        <v>4200</v>
      </c>
      <c r="E5" s="9"/>
    </row>
    <row r="6" spans="1:5">
      <c r="B6" s="52" t="s">
        <v>149</v>
      </c>
      <c r="C6" s="53" t="s">
        <v>245</v>
      </c>
      <c r="D6" s="108">
        <v>9095</v>
      </c>
      <c r="E6" s="9"/>
    </row>
    <row r="7" spans="1:5">
      <c r="B7" s="52" t="s">
        <v>179</v>
      </c>
      <c r="C7" s="53" t="s">
        <v>246</v>
      </c>
      <c r="D7" s="108">
        <v>9086.44</v>
      </c>
      <c r="E7" s="9"/>
    </row>
    <row r="8" spans="1:5">
      <c r="B8" s="52" t="s">
        <v>180</v>
      </c>
      <c r="C8" s="53" t="s">
        <v>247</v>
      </c>
      <c r="D8" s="108">
        <v>24000</v>
      </c>
      <c r="E8" s="9"/>
    </row>
    <row r="9" spans="1:5">
      <c r="B9" s="52" t="s">
        <v>181</v>
      </c>
      <c r="C9" s="53" t="s">
        <v>248</v>
      </c>
      <c r="D9" s="108">
        <v>7800</v>
      </c>
      <c r="E9" s="9"/>
    </row>
    <row r="10" spans="1:5">
      <c r="B10" s="52" t="s">
        <v>182</v>
      </c>
      <c r="C10" s="53" t="s">
        <v>160</v>
      </c>
      <c r="D10" s="108">
        <v>4500</v>
      </c>
      <c r="E10" s="9"/>
    </row>
    <row r="11" spans="1:5">
      <c r="B11" s="52" t="s">
        <v>183</v>
      </c>
      <c r="C11" s="53" t="s">
        <v>249</v>
      </c>
      <c r="D11" s="108">
        <v>18000</v>
      </c>
      <c r="E11" s="9"/>
    </row>
    <row r="12" spans="1:5">
      <c r="B12" s="52" t="s">
        <v>184</v>
      </c>
      <c r="C12" s="53" t="s">
        <v>250</v>
      </c>
      <c r="D12" s="108">
        <v>41147</v>
      </c>
      <c r="E12" s="9"/>
    </row>
    <row r="13" spans="1:5">
      <c r="B13" s="52" t="s">
        <v>185</v>
      </c>
      <c r="C13" s="53" t="s">
        <v>161</v>
      </c>
      <c r="D13" s="108">
        <v>3450</v>
      </c>
      <c r="E13" s="9"/>
    </row>
    <row r="14" spans="1:5">
      <c r="B14" s="52" t="s">
        <v>186</v>
      </c>
      <c r="C14" s="53" t="s">
        <v>161</v>
      </c>
      <c r="D14" s="108">
        <v>39340</v>
      </c>
      <c r="E14" s="9"/>
    </row>
    <row r="15" spans="1:5">
      <c r="B15" s="52" t="s">
        <v>187</v>
      </c>
      <c r="C15" s="53" t="s">
        <v>251</v>
      </c>
      <c r="D15" s="108">
        <v>95000</v>
      </c>
      <c r="E15" s="9"/>
    </row>
    <row r="16" spans="1:5">
      <c r="B16" s="52" t="s">
        <v>188</v>
      </c>
      <c r="C16" s="53" t="s">
        <v>252</v>
      </c>
      <c r="D16" s="108">
        <v>59000</v>
      </c>
      <c r="E16" s="9"/>
    </row>
    <row r="17" spans="1:4" ht="21.75" thickBot="1">
      <c r="B17" s="52"/>
      <c r="C17" s="4" t="s">
        <v>19</v>
      </c>
      <c r="D17" s="6">
        <f>SUM(D4:D16)</f>
        <v>396323.64</v>
      </c>
    </row>
    <row r="18" spans="1:4" ht="18" customHeight="1" thickTop="1">
      <c r="B18" s="52"/>
      <c r="C18" s="4"/>
      <c r="D18" s="14"/>
    </row>
    <row r="19" spans="1:4">
      <c r="A19" s="54" t="s">
        <v>79</v>
      </c>
      <c r="C19" s="3"/>
      <c r="D19" s="2"/>
    </row>
    <row r="20" spans="1:4">
      <c r="A20" s="54"/>
      <c r="B20" s="26">
        <v>1</v>
      </c>
      <c r="C20" s="122" t="s">
        <v>255</v>
      </c>
      <c r="D20" s="131">
        <v>95000</v>
      </c>
    </row>
    <row r="21" spans="1:4">
      <c r="A21" s="54"/>
      <c r="B21" s="123" t="s">
        <v>148</v>
      </c>
      <c r="C21" s="9" t="s">
        <v>256</v>
      </c>
      <c r="D21" s="11">
        <v>200000</v>
      </c>
    </row>
    <row r="22" spans="1:4">
      <c r="B22" s="123" t="s">
        <v>149</v>
      </c>
      <c r="C22" s="9" t="s">
        <v>258</v>
      </c>
      <c r="D22" s="11">
        <v>177000</v>
      </c>
    </row>
    <row r="23" spans="1:4">
      <c r="B23" s="123" t="s">
        <v>179</v>
      </c>
      <c r="C23" s="9" t="s">
        <v>259</v>
      </c>
      <c r="D23" s="11">
        <v>179500</v>
      </c>
    </row>
    <row r="24" spans="1:4">
      <c r="B24" s="123" t="s">
        <v>180</v>
      </c>
      <c r="C24" s="9" t="s">
        <v>260</v>
      </c>
      <c r="D24" s="11">
        <v>295000</v>
      </c>
    </row>
    <row r="25" spans="1:4">
      <c r="B25" s="123" t="s">
        <v>181</v>
      </c>
      <c r="C25" s="9" t="s">
        <v>261</v>
      </c>
      <c r="D25" s="11">
        <v>396500</v>
      </c>
    </row>
    <row r="26" spans="1:4">
      <c r="B26" s="123" t="s">
        <v>182</v>
      </c>
      <c r="C26" s="9" t="s">
        <v>259</v>
      </c>
      <c r="D26" s="11">
        <v>193000</v>
      </c>
    </row>
    <row r="27" spans="1:4">
      <c r="B27" s="123" t="s">
        <v>183</v>
      </c>
      <c r="C27" s="9" t="s">
        <v>259</v>
      </c>
      <c r="D27" s="11">
        <v>521000</v>
      </c>
    </row>
    <row r="28" spans="1:4">
      <c r="B28" s="123" t="s">
        <v>184</v>
      </c>
      <c r="C28" s="9" t="s">
        <v>257</v>
      </c>
      <c r="D28" s="11">
        <v>600000</v>
      </c>
    </row>
    <row r="29" spans="1:4">
      <c r="B29" s="123" t="s">
        <v>185</v>
      </c>
      <c r="C29" s="9" t="s">
        <v>201</v>
      </c>
      <c r="D29" s="11">
        <v>307000</v>
      </c>
    </row>
    <row r="30" spans="1:4" ht="21.75" thickBot="1">
      <c r="B30" s="52"/>
      <c r="C30" s="4" t="s">
        <v>19</v>
      </c>
      <c r="D30" s="6">
        <f>SUM(D20:D29)</f>
        <v>2964000</v>
      </c>
    </row>
    <row r="31" spans="1:4" ht="14.25" customHeight="1" thickTop="1">
      <c r="B31" s="190"/>
      <c r="C31" s="190"/>
      <c r="D31" s="190"/>
    </row>
    <row r="32" spans="1:4">
      <c r="A32" s="54"/>
      <c r="B32" s="54"/>
      <c r="C32" s="3"/>
      <c r="D32" s="2"/>
    </row>
    <row r="33" spans="1:4">
      <c r="B33" s="61"/>
      <c r="C33" s="53"/>
      <c r="D33" s="108"/>
    </row>
    <row r="34" spans="1:4">
      <c r="B34" s="61"/>
      <c r="C34" s="53"/>
      <c r="D34" s="108"/>
    </row>
    <row r="35" spans="1:4">
      <c r="B35" s="61"/>
      <c r="C35" s="53"/>
      <c r="D35" s="108"/>
    </row>
    <row r="36" spans="1:4">
      <c r="B36" s="61"/>
      <c r="C36" s="53"/>
      <c r="D36" s="108"/>
    </row>
    <row r="37" spans="1:4">
      <c r="C37" s="4"/>
      <c r="D37" s="147"/>
    </row>
    <row r="38" spans="1:4" ht="15" customHeight="1"/>
    <row r="39" spans="1:4">
      <c r="D39" s="2"/>
    </row>
    <row r="40" spans="1:4">
      <c r="A40" s="54"/>
      <c r="D40" s="2"/>
    </row>
    <row r="41" spans="1:4">
      <c r="D41" s="2"/>
    </row>
    <row r="42" spans="1:4">
      <c r="D42" s="2"/>
    </row>
    <row r="43" spans="1:4">
      <c r="D43" s="2"/>
    </row>
    <row r="44" spans="1:4">
      <c r="D44" s="2"/>
    </row>
    <row r="45" spans="1:4">
      <c r="D45" s="2"/>
    </row>
    <row r="46" spans="1:4">
      <c r="D46" s="2"/>
    </row>
    <row r="47" spans="1:4">
      <c r="D47" s="2"/>
    </row>
    <row r="48" spans="1:4">
      <c r="D48" s="2"/>
    </row>
    <row r="49" spans="4:4">
      <c r="D49" s="2"/>
    </row>
    <row r="50" spans="4:4">
      <c r="D50" s="2"/>
    </row>
    <row r="51" spans="4:4">
      <c r="D51" s="2"/>
    </row>
    <row r="52" spans="4:4">
      <c r="D52" s="2"/>
    </row>
  </sheetData>
  <mergeCells count="1">
    <mergeCell ref="B31:D31"/>
  </mergeCells>
  <phoneticPr fontId="2" type="noConversion"/>
  <pageMargins left="0.98425196850393704" right="0.35433070866141736" top="0.42" bottom="0.23" header="0.17" footer="0.17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9"/>
  <sheetViews>
    <sheetView zoomScale="120" zoomScaleNormal="120" workbookViewId="0">
      <selection activeCell="G11" sqref="G11"/>
    </sheetView>
  </sheetViews>
  <sheetFormatPr defaultRowHeight="21" customHeight="1"/>
  <cols>
    <col min="1" max="1" width="1.7109375" style="1" customWidth="1"/>
    <col min="2" max="2" width="2.28515625" style="1" customWidth="1"/>
    <col min="3" max="3" width="24.5703125" style="1" customWidth="1"/>
    <col min="4" max="4" width="9.42578125" style="1" customWidth="1"/>
    <col min="5" max="5" width="16" style="2" customWidth="1"/>
    <col min="6" max="6" width="23" style="2" customWidth="1"/>
    <col min="7" max="7" width="15.7109375" style="2" customWidth="1"/>
    <col min="8" max="16384" width="9.140625" style="1"/>
  </cols>
  <sheetData>
    <row r="1" spans="1:7" ht="18" customHeight="1">
      <c r="G1" s="15" t="s">
        <v>38</v>
      </c>
    </row>
    <row r="2" spans="1:7" s="3" customFormat="1" ht="21" customHeight="1">
      <c r="A2" s="148" t="s">
        <v>104</v>
      </c>
      <c r="B2" s="148"/>
      <c r="C2" s="148"/>
      <c r="D2" s="148"/>
      <c r="E2" s="148"/>
      <c r="F2" s="148"/>
      <c r="G2" s="148"/>
    </row>
    <row r="3" spans="1:7" s="3" customFormat="1" ht="21" customHeight="1">
      <c r="A3" s="148" t="s">
        <v>0</v>
      </c>
      <c r="B3" s="148"/>
      <c r="C3" s="148"/>
      <c r="D3" s="148"/>
      <c r="E3" s="148"/>
      <c r="F3" s="148"/>
      <c r="G3" s="148"/>
    </row>
    <row r="4" spans="1:7" s="3" customFormat="1" ht="21" customHeight="1">
      <c r="A4" s="148" t="s">
        <v>191</v>
      </c>
      <c r="B4" s="148"/>
      <c r="C4" s="148"/>
      <c r="D4" s="148"/>
      <c r="E4" s="148"/>
      <c r="F4" s="148"/>
      <c r="G4" s="148"/>
    </row>
    <row r="5" spans="1:7" s="3" customFormat="1" ht="21" customHeight="1">
      <c r="A5" s="148"/>
      <c r="B5" s="148"/>
      <c r="C5" s="148"/>
      <c r="D5" s="148"/>
      <c r="E5" s="148"/>
      <c r="F5" s="148"/>
      <c r="G5" s="148"/>
    </row>
    <row r="6" spans="1:7" s="16" customFormat="1" ht="21" customHeight="1">
      <c r="A6" s="157" t="s">
        <v>44</v>
      </c>
      <c r="B6" s="158"/>
      <c r="C6" s="158"/>
      <c r="D6" s="159"/>
      <c r="E6" s="154" t="s">
        <v>45</v>
      </c>
      <c r="F6" s="156" t="s">
        <v>46</v>
      </c>
      <c r="G6" s="156"/>
    </row>
    <row r="7" spans="1:7" s="16" customFormat="1" ht="21" customHeight="1">
      <c r="A7" s="160"/>
      <c r="B7" s="161"/>
      <c r="C7" s="161"/>
      <c r="D7" s="162"/>
      <c r="E7" s="155"/>
      <c r="F7" s="17" t="s">
        <v>47</v>
      </c>
      <c r="G7" s="17" t="s">
        <v>28</v>
      </c>
    </row>
    <row r="8" spans="1:7" ht="21" customHeight="1">
      <c r="A8" s="18" t="s">
        <v>43</v>
      </c>
      <c r="B8" s="19"/>
      <c r="C8" s="9"/>
      <c r="D8" s="20"/>
      <c r="E8" s="12"/>
      <c r="F8" s="12"/>
      <c r="G8" s="12"/>
    </row>
    <row r="9" spans="1:7" ht="21" customHeight="1">
      <c r="A9" s="21"/>
      <c r="B9" s="9" t="s">
        <v>108</v>
      </c>
      <c r="C9" s="9"/>
      <c r="D9" s="20"/>
      <c r="E9" s="12">
        <v>150000</v>
      </c>
      <c r="F9" s="22" t="s">
        <v>80</v>
      </c>
      <c r="G9" s="12">
        <v>637801.43999999994</v>
      </c>
    </row>
    <row r="10" spans="1:7" ht="21" customHeight="1">
      <c r="A10" s="21"/>
      <c r="B10" s="9" t="s">
        <v>163</v>
      </c>
      <c r="C10" s="9"/>
      <c r="D10" s="20"/>
      <c r="E10" s="12">
        <v>1109619</v>
      </c>
      <c r="F10" s="22" t="s">
        <v>123</v>
      </c>
      <c r="G10" s="12">
        <v>4264707.5999999996</v>
      </c>
    </row>
    <row r="11" spans="1:7" ht="22.5" customHeight="1">
      <c r="A11" s="21"/>
      <c r="B11" s="9" t="s">
        <v>109</v>
      </c>
      <c r="C11" s="9"/>
      <c r="D11" s="20"/>
      <c r="E11" s="12">
        <v>291067</v>
      </c>
      <c r="F11" s="22" t="s">
        <v>124</v>
      </c>
      <c r="G11" s="12">
        <v>673100</v>
      </c>
    </row>
    <row r="12" spans="1:7" ht="21" customHeight="1">
      <c r="A12" s="21"/>
      <c r="B12" s="9" t="s">
        <v>110</v>
      </c>
      <c r="C12" s="9"/>
      <c r="D12" s="47"/>
      <c r="E12" s="12">
        <v>612500</v>
      </c>
      <c r="F12" s="12"/>
      <c r="G12" s="12"/>
    </row>
    <row r="13" spans="1:7" ht="21" customHeight="1">
      <c r="A13" s="21"/>
      <c r="B13" s="9" t="s">
        <v>164</v>
      </c>
      <c r="C13" s="9"/>
      <c r="D13" s="20"/>
      <c r="E13" s="12">
        <v>0</v>
      </c>
      <c r="F13" s="12"/>
      <c r="G13" s="12"/>
    </row>
    <row r="14" spans="1:7" ht="21" customHeight="1">
      <c r="A14" s="21"/>
      <c r="B14" s="9" t="s">
        <v>165</v>
      </c>
      <c r="C14" s="9"/>
      <c r="D14" s="20"/>
      <c r="E14" s="12">
        <v>299000</v>
      </c>
      <c r="F14" s="12"/>
      <c r="G14" s="12"/>
    </row>
    <row r="15" spans="1:7" ht="21" customHeight="1">
      <c r="A15" s="21"/>
      <c r="B15" s="9" t="s">
        <v>166</v>
      </c>
      <c r="C15" s="9"/>
      <c r="D15" s="20"/>
      <c r="E15" s="12">
        <v>2430533.2000000002</v>
      </c>
      <c r="F15" s="12"/>
      <c r="G15" s="12"/>
    </row>
    <row r="16" spans="1:7" ht="21" customHeight="1">
      <c r="A16" s="21"/>
      <c r="B16" s="9" t="s">
        <v>167</v>
      </c>
      <c r="C16" s="9"/>
      <c r="D16" s="20"/>
      <c r="E16" s="12">
        <v>249000</v>
      </c>
      <c r="F16" s="12"/>
      <c r="G16" s="12"/>
    </row>
    <row r="17" spans="1:7" ht="21" customHeight="1">
      <c r="A17" s="24" t="s">
        <v>81</v>
      </c>
      <c r="B17" s="9"/>
      <c r="C17" s="9"/>
      <c r="D17" s="20"/>
      <c r="E17" s="12"/>
      <c r="F17" s="12"/>
      <c r="G17" s="12"/>
    </row>
    <row r="18" spans="1:7" ht="21" customHeight="1">
      <c r="A18" s="21"/>
      <c r="B18" s="9" t="s">
        <v>168</v>
      </c>
      <c r="C18" s="9"/>
      <c r="D18" s="20"/>
      <c r="E18" s="12">
        <v>3076500</v>
      </c>
      <c r="F18" s="12"/>
      <c r="G18" s="12"/>
    </row>
    <row r="19" spans="1:7" ht="21" customHeight="1">
      <c r="A19" s="21"/>
      <c r="B19" s="9" t="s">
        <v>111</v>
      </c>
      <c r="C19" s="9"/>
      <c r="D19" s="20"/>
      <c r="E19" s="12"/>
      <c r="F19" s="12"/>
      <c r="G19" s="12"/>
    </row>
    <row r="20" spans="1:7" ht="21" customHeight="1">
      <c r="A20" s="21"/>
      <c r="B20" s="9"/>
      <c r="C20" s="9" t="s">
        <v>112</v>
      </c>
      <c r="D20" s="20"/>
      <c r="E20" s="12">
        <v>196484.4</v>
      </c>
      <c r="F20" s="12"/>
      <c r="G20" s="12"/>
    </row>
    <row r="21" spans="1:7" ht="21" customHeight="1">
      <c r="A21" s="21"/>
      <c r="B21" s="9"/>
      <c r="C21" s="9" t="s">
        <v>113</v>
      </c>
      <c r="D21" s="20"/>
      <c r="E21" s="12">
        <v>40600</v>
      </c>
      <c r="F21" s="12"/>
      <c r="G21" s="12"/>
    </row>
    <row r="22" spans="1:7" ht="21" customHeight="1">
      <c r="A22" s="21"/>
      <c r="B22" s="9"/>
      <c r="C22" s="9" t="s">
        <v>114</v>
      </c>
      <c r="D22" s="20"/>
      <c r="E22" s="12">
        <v>344327.74</v>
      </c>
      <c r="F22" s="12"/>
      <c r="G22" s="12"/>
    </row>
    <row r="23" spans="1:7" ht="22.5" customHeight="1">
      <c r="A23" s="21"/>
      <c r="B23" s="9"/>
      <c r="C23" s="9" t="s">
        <v>115</v>
      </c>
      <c r="D23" s="20"/>
      <c r="E23" s="12">
        <v>243900</v>
      </c>
      <c r="F23" s="12"/>
      <c r="G23" s="12"/>
    </row>
    <row r="24" spans="1:7" ht="21" customHeight="1">
      <c r="A24" s="21"/>
      <c r="B24" s="9"/>
      <c r="C24" s="9" t="s">
        <v>116</v>
      </c>
      <c r="D24" s="20"/>
      <c r="E24" s="12">
        <v>181300</v>
      </c>
      <c r="F24" s="12"/>
      <c r="G24" s="12"/>
    </row>
    <row r="25" spans="1:7" ht="21" customHeight="1">
      <c r="A25" s="21"/>
      <c r="B25" s="9"/>
      <c r="C25" s="9" t="s">
        <v>117</v>
      </c>
      <c r="D25" s="20"/>
      <c r="E25" s="12">
        <v>162200</v>
      </c>
      <c r="F25" s="12"/>
      <c r="G25" s="12"/>
    </row>
    <row r="26" spans="1:7" ht="21" customHeight="1">
      <c r="A26" s="21"/>
      <c r="B26" s="9"/>
      <c r="C26" s="9" t="s">
        <v>118</v>
      </c>
      <c r="D26" s="20"/>
      <c r="E26" s="12">
        <v>44250</v>
      </c>
      <c r="F26" s="12"/>
      <c r="G26" s="12"/>
    </row>
    <row r="27" spans="1:7" ht="21" customHeight="1">
      <c r="A27" s="21"/>
      <c r="B27" s="9"/>
      <c r="C27" s="9" t="s">
        <v>119</v>
      </c>
      <c r="D27" s="20"/>
      <c r="E27" s="12">
        <v>179930</v>
      </c>
      <c r="F27" s="12"/>
      <c r="G27" s="12"/>
    </row>
    <row r="28" spans="1:7" ht="21" customHeight="1">
      <c r="A28" s="21"/>
      <c r="B28" s="9"/>
      <c r="C28" s="9" t="s">
        <v>120</v>
      </c>
      <c r="D28" s="20"/>
      <c r="E28" s="12">
        <v>57500</v>
      </c>
      <c r="F28" s="12"/>
      <c r="G28" s="12"/>
    </row>
    <row r="29" spans="1:7" ht="21" customHeight="1">
      <c r="A29" s="21"/>
      <c r="B29" s="9"/>
      <c r="C29" s="9" t="s">
        <v>121</v>
      </c>
      <c r="D29" s="20"/>
      <c r="E29" s="12">
        <v>477077</v>
      </c>
      <c r="F29" s="12"/>
      <c r="G29" s="12"/>
    </row>
    <row r="30" spans="1:7" ht="21" customHeight="1">
      <c r="A30" s="21"/>
      <c r="B30" s="9" t="s">
        <v>122</v>
      </c>
      <c r="C30" s="9"/>
      <c r="D30" s="20"/>
      <c r="E30" s="12">
        <v>1170520.7</v>
      </c>
      <c r="F30" s="12"/>
      <c r="G30" s="12"/>
    </row>
    <row r="31" spans="1:7" s="10" customFormat="1" ht="21" customHeight="1" thickBot="1">
      <c r="A31" s="151" t="s">
        <v>19</v>
      </c>
      <c r="B31" s="152"/>
      <c r="C31" s="152"/>
      <c r="D31" s="153"/>
      <c r="E31" s="23">
        <f>SUM(E9:E30)</f>
        <v>11316309.039999999</v>
      </c>
      <c r="F31" s="13"/>
      <c r="G31" s="23">
        <f>SUM(G9:G28)</f>
        <v>5575609.0399999991</v>
      </c>
    </row>
    <row r="32" spans="1:7" s="9" customFormat="1" ht="21" customHeight="1" thickTop="1">
      <c r="A32" s="164"/>
      <c r="B32" s="164"/>
      <c r="C32" s="164"/>
      <c r="D32" s="164"/>
      <c r="E32" s="164"/>
      <c r="F32" s="163"/>
      <c r="G32" s="163"/>
    </row>
    <row r="33" spans="1:8" s="9" customFormat="1" ht="21" customHeight="1">
      <c r="A33" s="26"/>
      <c r="B33" s="26"/>
      <c r="C33" s="26"/>
      <c r="D33" s="26"/>
      <c r="E33" s="26"/>
      <c r="F33" s="27"/>
      <c r="G33" s="27"/>
    </row>
    <row r="34" spans="1:8" s="28" customFormat="1" ht="21" customHeight="1">
      <c r="A34" s="149" t="s">
        <v>60</v>
      </c>
      <c r="B34" s="149"/>
      <c r="C34" s="149"/>
      <c r="D34" s="164" t="s">
        <v>60</v>
      </c>
      <c r="E34" s="164"/>
      <c r="F34" s="164" t="s">
        <v>60</v>
      </c>
      <c r="G34" s="164"/>
      <c r="H34" s="8"/>
    </row>
    <row r="35" spans="1:8" s="28" customFormat="1" ht="21" customHeight="1">
      <c r="A35" s="149" t="s">
        <v>150</v>
      </c>
      <c r="B35" s="149"/>
      <c r="C35" s="149"/>
      <c r="D35" s="164" t="s">
        <v>151</v>
      </c>
      <c r="E35" s="164"/>
      <c r="F35" s="164" t="s">
        <v>152</v>
      </c>
      <c r="G35" s="164"/>
      <c r="H35" s="8"/>
    </row>
    <row r="36" spans="1:8" s="28" customFormat="1" ht="21" customHeight="1">
      <c r="A36" s="164" t="s">
        <v>83</v>
      </c>
      <c r="B36" s="164"/>
      <c r="C36" s="164"/>
      <c r="D36" s="164" t="s">
        <v>125</v>
      </c>
      <c r="E36" s="164"/>
      <c r="F36" s="163" t="s">
        <v>126</v>
      </c>
      <c r="G36" s="163"/>
      <c r="H36" s="8"/>
    </row>
    <row r="37" spans="1:8" s="31" customFormat="1" ht="21" customHeight="1">
      <c r="A37" s="164"/>
      <c r="B37" s="164"/>
      <c r="C37" s="164"/>
      <c r="D37" s="26"/>
      <c r="E37" s="29"/>
      <c r="F37" s="30"/>
      <c r="G37" s="30"/>
    </row>
    <row r="38" spans="1:8" s="9" customFormat="1" ht="21" customHeight="1">
      <c r="A38" s="26"/>
      <c r="B38" s="26"/>
      <c r="C38" s="26"/>
      <c r="D38" s="26"/>
      <c r="E38" s="14"/>
      <c r="F38" s="11"/>
      <c r="G38" s="11"/>
    </row>
    <row r="39" spans="1:8" ht="21" customHeight="1">
      <c r="E39" s="11"/>
      <c r="F39" s="11"/>
      <c r="G39" s="11"/>
    </row>
  </sheetData>
  <mergeCells count="21">
    <mergeCell ref="A37:C37"/>
    <mergeCell ref="A35:C35"/>
    <mergeCell ref="D35:E35"/>
    <mergeCell ref="F35:G35"/>
    <mergeCell ref="A36:C36"/>
    <mergeCell ref="D36:E36"/>
    <mergeCell ref="F36:G36"/>
    <mergeCell ref="A34:C34"/>
    <mergeCell ref="F32:G32"/>
    <mergeCell ref="D32:E32"/>
    <mergeCell ref="A32:C32"/>
    <mergeCell ref="D34:E34"/>
    <mergeCell ref="F34:G34"/>
    <mergeCell ref="A31:D31"/>
    <mergeCell ref="A2:G2"/>
    <mergeCell ref="A3:G3"/>
    <mergeCell ref="A5:G5"/>
    <mergeCell ref="E6:E7"/>
    <mergeCell ref="F6:G6"/>
    <mergeCell ref="A4:G4"/>
    <mergeCell ref="A6:D7"/>
  </mergeCells>
  <phoneticPr fontId="2" type="noConversion"/>
  <pageMargins left="0.76" right="0.17" top="0.23" bottom="0.19" header="0.13" footer="0.140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7"/>
  <sheetViews>
    <sheetView topLeftCell="A19" zoomScale="120" zoomScaleNormal="120" workbookViewId="0">
      <selection activeCell="E16" sqref="E16"/>
    </sheetView>
  </sheetViews>
  <sheetFormatPr defaultRowHeight="21"/>
  <cols>
    <col min="1" max="1" width="4" style="1" customWidth="1"/>
    <col min="2" max="2" width="3.5703125" style="1" customWidth="1"/>
    <col min="3" max="3" width="38.140625" style="1" customWidth="1"/>
    <col min="4" max="4" width="26.42578125" style="1" customWidth="1"/>
    <col min="5" max="5" width="16" style="2" customWidth="1"/>
    <col min="6" max="16384" width="9.140625" style="1"/>
  </cols>
  <sheetData>
    <row r="1" spans="1:5">
      <c r="A1" s="3" t="s">
        <v>61</v>
      </c>
      <c r="C1" s="3"/>
      <c r="D1" s="3"/>
    </row>
    <row r="2" spans="1:5">
      <c r="A2" s="3" t="s">
        <v>87</v>
      </c>
      <c r="D2" s="3"/>
    </row>
    <row r="3" spans="1:5" ht="21" customHeight="1">
      <c r="B3" s="1" t="s">
        <v>41</v>
      </c>
      <c r="E3" s="118">
        <v>1095</v>
      </c>
    </row>
    <row r="4" spans="1:5">
      <c r="B4" s="1" t="s">
        <v>42</v>
      </c>
    </row>
    <row r="5" spans="1:5">
      <c r="C5" s="32" t="s">
        <v>84</v>
      </c>
      <c r="D5" s="1" t="s">
        <v>195</v>
      </c>
      <c r="E5" s="2">
        <v>461762.04</v>
      </c>
    </row>
    <row r="6" spans="1:5">
      <c r="D6" s="32" t="s">
        <v>62</v>
      </c>
      <c r="E6" s="2">
        <v>9089412.3399999999</v>
      </c>
    </row>
    <row r="7" spans="1:5">
      <c r="C7" s="32"/>
      <c r="D7" s="32" t="s">
        <v>63</v>
      </c>
      <c r="E7" s="2">
        <v>6614334.1399999997</v>
      </c>
    </row>
    <row r="8" spans="1:5">
      <c r="C8" s="32" t="s">
        <v>85</v>
      </c>
      <c r="D8" s="32" t="s">
        <v>62</v>
      </c>
      <c r="E8" s="2">
        <v>668428.75</v>
      </c>
    </row>
    <row r="9" spans="1:5" s="3" customFormat="1" ht="21.75" thickBot="1">
      <c r="D9" s="32"/>
      <c r="E9" s="6">
        <f>SUM(E3:E8)</f>
        <v>16835032.27</v>
      </c>
    </row>
    <row r="10" spans="1:5" s="3" customFormat="1" ht="21.75" thickTop="1">
      <c r="C10" s="4"/>
      <c r="D10" s="4"/>
      <c r="E10" s="14"/>
    </row>
    <row r="12" spans="1:5">
      <c r="A12" s="3" t="s">
        <v>96</v>
      </c>
      <c r="D12" s="3"/>
    </row>
    <row r="13" spans="1:5">
      <c r="A13" s="3"/>
      <c r="B13" s="1" t="s">
        <v>97</v>
      </c>
      <c r="D13" s="3"/>
      <c r="E13" s="2">
        <v>2486.67</v>
      </c>
    </row>
    <row r="14" spans="1:5">
      <c r="B14" s="1" t="s">
        <v>40</v>
      </c>
      <c r="E14" s="2">
        <v>50475</v>
      </c>
    </row>
    <row r="15" spans="1:5">
      <c r="B15" s="1" t="s">
        <v>64</v>
      </c>
      <c r="E15" s="2">
        <v>59833.77</v>
      </c>
    </row>
    <row r="16" spans="1:5" ht="21.75" thickBot="1">
      <c r="C16" s="4"/>
      <c r="D16" s="32"/>
      <c r="E16" s="6">
        <f>SUM(E13:E15)</f>
        <v>112795.44</v>
      </c>
    </row>
    <row r="17" spans="3:5" ht="21.75" thickTop="1">
      <c r="C17" s="4"/>
      <c r="D17" s="32"/>
      <c r="E17" s="14"/>
    </row>
  </sheetData>
  <phoneticPr fontId="2" type="noConversion"/>
  <pageMargins left="1.18" right="0.25" top="1" bottom="0.86" header="0.4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3"/>
  <sheetViews>
    <sheetView workbookViewId="0">
      <selection activeCell="B10" sqref="B10"/>
    </sheetView>
  </sheetViews>
  <sheetFormatPr defaultColWidth="9.140625" defaultRowHeight="13.5"/>
  <cols>
    <col min="1" max="1" width="6.85546875" style="33" customWidth="1"/>
    <col min="2" max="2" width="54.140625" style="33" customWidth="1"/>
    <col min="3" max="3" width="14.28515625" style="33" customWidth="1"/>
    <col min="4" max="4" width="14.5703125" style="33" customWidth="1"/>
    <col min="5" max="5" width="13.42578125" style="33" customWidth="1"/>
    <col min="6" max="6" width="15.28515625" style="33" customWidth="1"/>
    <col min="7" max="7" width="16.7109375" style="33" customWidth="1"/>
    <col min="8" max="16384" width="9.140625" style="33"/>
  </cols>
  <sheetData>
    <row r="1" spans="1:7" ht="21">
      <c r="A1" s="165" t="s">
        <v>99</v>
      </c>
      <c r="B1" s="165"/>
      <c r="C1" s="165"/>
      <c r="D1" s="165"/>
      <c r="E1" s="165"/>
      <c r="F1" s="165"/>
      <c r="G1" s="165"/>
    </row>
    <row r="2" spans="1:7" ht="21">
      <c r="A2" s="148" t="s">
        <v>104</v>
      </c>
      <c r="B2" s="148"/>
      <c r="C2" s="148"/>
      <c r="D2" s="148"/>
      <c r="E2" s="148"/>
      <c r="F2" s="148"/>
      <c r="G2" s="148"/>
    </row>
    <row r="3" spans="1:7" ht="21">
      <c r="A3" s="148" t="s">
        <v>2</v>
      </c>
      <c r="B3" s="148"/>
      <c r="C3" s="148"/>
      <c r="D3" s="148"/>
      <c r="E3" s="148"/>
      <c r="F3" s="148"/>
      <c r="G3" s="148"/>
    </row>
    <row r="4" spans="1:7" ht="21">
      <c r="A4" s="148" t="s">
        <v>192</v>
      </c>
      <c r="B4" s="148"/>
      <c r="C4" s="148"/>
      <c r="D4" s="148"/>
      <c r="E4" s="148"/>
      <c r="F4" s="148"/>
      <c r="G4" s="148"/>
    </row>
    <row r="5" spans="1:7" ht="21">
      <c r="A5" s="166" t="s">
        <v>3</v>
      </c>
      <c r="B5" s="166" t="s">
        <v>65</v>
      </c>
      <c r="C5" s="168" t="s">
        <v>28</v>
      </c>
      <c r="D5" s="169"/>
      <c r="E5" s="166" t="s">
        <v>32</v>
      </c>
      <c r="F5" s="166" t="s">
        <v>31</v>
      </c>
      <c r="G5" s="166" t="s">
        <v>26</v>
      </c>
    </row>
    <row r="6" spans="1:7" ht="21">
      <c r="A6" s="167"/>
      <c r="B6" s="167"/>
      <c r="C6" s="57" t="s">
        <v>29</v>
      </c>
      <c r="D6" s="58" t="s">
        <v>30</v>
      </c>
      <c r="E6" s="167"/>
      <c r="F6" s="167"/>
      <c r="G6" s="167"/>
    </row>
    <row r="7" spans="1:7" ht="21">
      <c r="A7" s="44"/>
      <c r="B7" s="63" t="s">
        <v>133</v>
      </c>
      <c r="C7" s="45"/>
      <c r="D7" s="45"/>
      <c r="E7" s="45"/>
      <c r="F7" s="45"/>
      <c r="G7" s="34"/>
    </row>
    <row r="8" spans="1:7" ht="21">
      <c r="A8" s="35">
        <v>1</v>
      </c>
      <c r="B8" s="36" t="s">
        <v>169</v>
      </c>
      <c r="C8" s="12">
        <v>24000</v>
      </c>
      <c r="D8" s="12"/>
      <c r="E8" s="12">
        <v>24000</v>
      </c>
      <c r="F8" s="12">
        <v>0</v>
      </c>
      <c r="G8" s="36"/>
    </row>
    <row r="9" spans="1:7" ht="21">
      <c r="A9" s="35"/>
      <c r="B9" s="93" t="s">
        <v>5</v>
      </c>
      <c r="C9" s="12"/>
      <c r="D9" s="12"/>
      <c r="E9" s="12"/>
      <c r="F9" s="12"/>
      <c r="G9" s="36"/>
    </row>
    <row r="10" spans="1:7" ht="21">
      <c r="A10" s="35">
        <v>1</v>
      </c>
      <c r="B10" s="36" t="s">
        <v>205</v>
      </c>
      <c r="C10" s="12">
        <v>6440</v>
      </c>
      <c r="D10" s="12"/>
      <c r="E10" s="12"/>
      <c r="F10" s="12">
        <v>6440</v>
      </c>
      <c r="G10" s="36"/>
    </row>
    <row r="11" spans="1:7" ht="21">
      <c r="A11" s="35">
        <v>2</v>
      </c>
      <c r="B11" s="36" t="s">
        <v>206</v>
      </c>
      <c r="C11" s="12">
        <v>14400</v>
      </c>
      <c r="D11" s="12"/>
      <c r="E11" s="12"/>
      <c r="F11" s="12">
        <v>14400</v>
      </c>
      <c r="G11" s="36"/>
    </row>
    <row r="12" spans="1:7" ht="21">
      <c r="A12" s="35"/>
      <c r="B12" s="93" t="s">
        <v>196</v>
      </c>
      <c r="C12" s="12"/>
      <c r="D12" s="12"/>
      <c r="E12" s="12"/>
      <c r="F12" s="12"/>
      <c r="G12" s="36"/>
    </row>
    <row r="13" spans="1:7" ht="21">
      <c r="A13" s="35">
        <v>1</v>
      </c>
      <c r="B13" s="36" t="s">
        <v>197</v>
      </c>
      <c r="C13" s="12">
        <v>64791.54</v>
      </c>
      <c r="D13" s="12"/>
      <c r="E13" s="12">
        <v>0</v>
      </c>
      <c r="F13" s="12">
        <v>64791.54</v>
      </c>
      <c r="G13" s="36"/>
    </row>
    <row r="14" spans="1:7" ht="21">
      <c r="A14" s="35">
        <v>2</v>
      </c>
      <c r="B14" s="36" t="s">
        <v>202</v>
      </c>
      <c r="C14" s="12">
        <v>1257</v>
      </c>
      <c r="D14" s="12"/>
      <c r="E14" s="12"/>
      <c r="F14" s="12">
        <v>1257</v>
      </c>
      <c r="G14" s="36"/>
    </row>
    <row r="15" spans="1:7" ht="21">
      <c r="A15" s="35">
        <v>3</v>
      </c>
      <c r="B15" s="36" t="s">
        <v>202</v>
      </c>
      <c r="C15" s="12">
        <v>8458.7999999999993</v>
      </c>
      <c r="D15" s="12"/>
      <c r="E15" s="12"/>
      <c r="F15" s="12">
        <v>8458.7999999999993</v>
      </c>
      <c r="G15" s="36"/>
    </row>
    <row r="16" spans="1:7" ht="21">
      <c r="A16" s="35">
        <v>4</v>
      </c>
      <c r="B16" s="36" t="s">
        <v>202</v>
      </c>
      <c r="C16" s="12">
        <v>14720</v>
      </c>
      <c r="D16" s="12"/>
      <c r="E16" s="12"/>
      <c r="F16" s="12">
        <v>14720</v>
      </c>
      <c r="G16" s="36"/>
    </row>
    <row r="17" spans="1:7" ht="21">
      <c r="A17" s="35">
        <v>5</v>
      </c>
      <c r="B17" s="36" t="s">
        <v>203</v>
      </c>
      <c r="C17" s="12">
        <v>10000</v>
      </c>
      <c r="D17" s="12"/>
      <c r="E17" s="12"/>
      <c r="F17" s="12">
        <v>10000</v>
      </c>
      <c r="G17" s="36"/>
    </row>
    <row r="18" spans="1:7" ht="21">
      <c r="A18" s="35"/>
      <c r="B18" s="93" t="s">
        <v>13</v>
      </c>
      <c r="C18" s="12"/>
      <c r="D18" s="12"/>
      <c r="E18" s="12"/>
      <c r="F18" s="12"/>
      <c r="G18" s="36"/>
    </row>
    <row r="19" spans="1:7" ht="21">
      <c r="A19" s="35"/>
      <c r="B19" s="36" t="s">
        <v>204</v>
      </c>
      <c r="C19" s="12">
        <v>243</v>
      </c>
      <c r="D19" s="12"/>
      <c r="E19" s="12"/>
      <c r="F19" s="12">
        <v>243</v>
      </c>
      <c r="G19" s="36"/>
    </row>
    <row r="20" spans="1:7" ht="21">
      <c r="A20" s="35"/>
      <c r="B20" s="93" t="s">
        <v>136</v>
      </c>
      <c r="C20" s="12"/>
      <c r="D20" s="12"/>
      <c r="E20" s="12"/>
      <c r="F20" s="12"/>
      <c r="G20" s="36"/>
    </row>
    <row r="21" spans="1:7" ht="21">
      <c r="A21" s="35">
        <v>1</v>
      </c>
      <c r="B21" s="36" t="s">
        <v>156</v>
      </c>
      <c r="C21" s="12"/>
      <c r="D21" s="12">
        <v>250000</v>
      </c>
      <c r="E21" s="12">
        <v>0</v>
      </c>
      <c r="F21" s="12">
        <v>250000</v>
      </c>
      <c r="G21" s="36"/>
    </row>
    <row r="22" spans="1:7" ht="21">
      <c r="A22" s="35"/>
      <c r="B22" s="93" t="s">
        <v>100</v>
      </c>
      <c r="C22" s="12"/>
      <c r="D22" s="12"/>
      <c r="E22" s="12"/>
      <c r="F22" s="12"/>
      <c r="G22" s="36"/>
    </row>
    <row r="23" spans="1:7" ht="21">
      <c r="A23" s="35">
        <v>1</v>
      </c>
      <c r="B23" s="36" t="s">
        <v>170</v>
      </c>
      <c r="C23" s="12">
        <v>85000</v>
      </c>
      <c r="D23" s="12"/>
      <c r="E23" s="12">
        <v>85000</v>
      </c>
      <c r="F23" s="12">
        <v>0</v>
      </c>
      <c r="G23" s="36"/>
    </row>
    <row r="24" spans="1:7" ht="21">
      <c r="A24" s="35">
        <v>2</v>
      </c>
      <c r="B24" s="36" t="s">
        <v>198</v>
      </c>
      <c r="C24" s="12">
        <v>179500</v>
      </c>
      <c r="D24" s="12"/>
      <c r="E24" s="12">
        <v>0</v>
      </c>
      <c r="F24" s="12">
        <v>179500</v>
      </c>
      <c r="G24" s="36"/>
    </row>
    <row r="25" spans="1:7" ht="21">
      <c r="A25" s="35">
        <v>3</v>
      </c>
      <c r="B25" s="36" t="s">
        <v>199</v>
      </c>
      <c r="C25" s="12">
        <v>396500</v>
      </c>
      <c r="D25" s="12"/>
      <c r="E25" s="12">
        <v>0</v>
      </c>
      <c r="F25" s="12">
        <v>396500</v>
      </c>
      <c r="G25" s="36"/>
    </row>
    <row r="26" spans="1:7" ht="21">
      <c r="A26" s="35">
        <v>4</v>
      </c>
      <c r="B26" s="36" t="s">
        <v>200</v>
      </c>
      <c r="C26" s="12"/>
      <c r="D26" s="12">
        <v>600000</v>
      </c>
      <c r="E26" s="12">
        <v>0</v>
      </c>
      <c r="F26" s="12">
        <v>600000</v>
      </c>
      <c r="G26" s="36"/>
    </row>
    <row r="27" spans="1:7" ht="21">
      <c r="A27" s="35">
        <v>5</v>
      </c>
      <c r="B27" s="36" t="s">
        <v>201</v>
      </c>
      <c r="C27" s="12"/>
      <c r="D27" s="12">
        <v>307000</v>
      </c>
      <c r="E27" s="12">
        <v>0</v>
      </c>
      <c r="F27" s="12">
        <v>307000</v>
      </c>
      <c r="G27" s="36"/>
    </row>
    <row r="28" spans="1:7" s="46" customFormat="1" ht="21.75" thickBot="1">
      <c r="A28" s="151" t="s">
        <v>19</v>
      </c>
      <c r="B28" s="153"/>
      <c r="C28" s="23">
        <f>SUM(C7:C27)</f>
        <v>805310.34000000008</v>
      </c>
      <c r="D28" s="23">
        <f>SUM(D7:D27)</f>
        <v>1157000</v>
      </c>
      <c r="E28" s="23">
        <f>SUM(E7:E27)</f>
        <v>109000</v>
      </c>
      <c r="F28" s="23">
        <f>SUM(F7:F27)</f>
        <v>1853310.34</v>
      </c>
      <c r="G28" s="23">
        <f>SUM(G7:G27)</f>
        <v>0</v>
      </c>
    </row>
    <row r="29" spans="1:7" ht="21.75" thickTop="1">
      <c r="A29" s="26"/>
      <c r="B29" s="9"/>
      <c r="C29" s="11"/>
      <c r="D29" s="11"/>
      <c r="E29" s="11"/>
      <c r="F29" s="11"/>
      <c r="G29" s="9"/>
    </row>
    <row r="30" spans="1:7" ht="21">
      <c r="A30" s="26"/>
      <c r="B30" s="9"/>
      <c r="C30" s="11"/>
      <c r="D30" s="11"/>
      <c r="E30" s="11"/>
      <c r="F30" s="11"/>
      <c r="G30" s="9"/>
    </row>
    <row r="31" spans="1:7" ht="21">
      <c r="A31" s="26"/>
      <c r="B31" s="9"/>
      <c r="C31" s="11"/>
      <c r="D31" s="11"/>
      <c r="E31" s="11"/>
      <c r="F31" s="11"/>
      <c r="G31" s="9"/>
    </row>
    <row r="32" spans="1:7">
      <c r="A32" s="42"/>
      <c r="B32" s="42"/>
      <c r="C32" s="42"/>
      <c r="D32" s="42"/>
      <c r="E32" s="42"/>
      <c r="F32" s="42"/>
      <c r="G32" s="42"/>
    </row>
    <row r="33" spans="1:7">
      <c r="A33" s="42"/>
      <c r="B33" s="42"/>
      <c r="C33" s="42"/>
      <c r="D33" s="42"/>
      <c r="E33" s="42"/>
      <c r="F33" s="42"/>
      <c r="G33" s="42"/>
    </row>
  </sheetData>
  <mergeCells count="11">
    <mergeCell ref="A28:B28"/>
    <mergeCell ref="A5:A6"/>
    <mergeCell ref="B5:B6"/>
    <mergeCell ref="E5:E6"/>
    <mergeCell ref="A2:G2"/>
    <mergeCell ref="A1:G1"/>
    <mergeCell ref="A3:G3"/>
    <mergeCell ref="A4:G4"/>
    <mergeCell ref="F5:F6"/>
    <mergeCell ref="G5:G6"/>
    <mergeCell ref="C5:D5"/>
  </mergeCells>
  <phoneticPr fontId="2" type="noConversion"/>
  <pageMargins left="0.98425196850393704" right="0.15748031496062992" top="0.43307086614173229" bottom="0.35433070866141736" header="0.23622047244094491" footer="0.19685039370078741"/>
  <pageSetup paperSize="9" orientation="landscape" r:id="rId1"/>
  <headerFooter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activeCell="G24" sqref="G24"/>
    </sheetView>
  </sheetViews>
  <sheetFormatPr defaultRowHeight="13.5"/>
  <cols>
    <col min="1" max="1" width="6.85546875" style="33" customWidth="1"/>
    <col min="2" max="2" width="55" style="33" customWidth="1"/>
    <col min="3" max="3" width="16.42578125" style="33" customWidth="1"/>
    <col min="4" max="4" width="15.5703125" style="33" customWidth="1"/>
    <col min="5" max="5" width="15.42578125" style="33" customWidth="1"/>
    <col min="6" max="6" width="15.28515625" style="33" customWidth="1"/>
    <col min="7" max="7" width="14.28515625" style="33" customWidth="1"/>
    <col min="8" max="16384" width="9.140625" style="33"/>
  </cols>
  <sheetData>
    <row r="1" spans="1:7" ht="18" customHeight="1">
      <c r="A1" s="165" t="s">
        <v>128</v>
      </c>
      <c r="B1" s="165"/>
      <c r="C1" s="165"/>
      <c r="D1" s="165"/>
      <c r="E1" s="165"/>
      <c r="F1" s="165"/>
      <c r="G1" s="165"/>
    </row>
    <row r="2" spans="1:7" ht="21">
      <c r="A2" s="148" t="s">
        <v>104</v>
      </c>
      <c r="B2" s="148"/>
      <c r="C2" s="148"/>
      <c r="D2" s="148"/>
      <c r="E2" s="148"/>
      <c r="F2" s="148"/>
      <c r="G2" s="148"/>
    </row>
    <row r="3" spans="1:7" ht="21">
      <c r="A3" s="148" t="s">
        <v>106</v>
      </c>
      <c r="B3" s="148"/>
      <c r="C3" s="148"/>
      <c r="D3" s="148"/>
      <c r="E3" s="148"/>
      <c r="F3" s="148"/>
      <c r="G3" s="148"/>
    </row>
    <row r="4" spans="1:7" ht="21">
      <c r="A4" s="148" t="s">
        <v>192</v>
      </c>
      <c r="B4" s="148"/>
      <c r="C4" s="148"/>
      <c r="D4" s="148"/>
      <c r="E4" s="148"/>
      <c r="F4" s="148"/>
      <c r="G4" s="148"/>
    </row>
    <row r="5" spans="1:7" ht="21">
      <c r="A5" s="91" t="s">
        <v>129</v>
      </c>
      <c r="B5" s="166" t="s">
        <v>65</v>
      </c>
      <c r="C5" s="89" t="s">
        <v>130</v>
      </c>
      <c r="D5" s="166" t="s">
        <v>29</v>
      </c>
      <c r="E5" s="166" t="s">
        <v>32</v>
      </c>
      <c r="F5" s="166" t="s">
        <v>31</v>
      </c>
      <c r="G5" s="166" t="s">
        <v>26</v>
      </c>
    </row>
    <row r="6" spans="1:7" ht="21">
      <c r="A6" s="92" t="s">
        <v>131</v>
      </c>
      <c r="B6" s="167"/>
      <c r="C6" s="17" t="s">
        <v>132</v>
      </c>
      <c r="D6" s="167"/>
      <c r="E6" s="167"/>
      <c r="F6" s="167"/>
      <c r="G6" s="167"/>
    </row>
    <row r="7" spans="1:7" ht="21">
      <c r="A7" s="100"/>
      <c r="B7" s="101" t="s">
        <v>133</v>
      </c>
      <c r="C7" s="119"/>
      <c r="D7" s="119"/>
      <c r="E7" s="119"/>
      <c r="F7" s="119"/>
      <c r="G7" s="100"/>
    </row>
    <row r="8" spans="1:7" ht="21">
      <c r="A8" s="103">
        <v>1</v>
      </c>
      <c r="B8" s="102" t="s">
        <v>157</v>
      </c>
      <c r="C8" s="104">
        <v>5130</v>
      </c>
      <c r="D8" s="104">
        <v>5130</v>
      </c>
      <c r="E8" s="104">
        <v>5130</v>
      </c>
      <c r="F8" s="104">
        <v>0</v>
      </c>
      <c r="G8" s="103"/>
    </row>
    <row r="9" spans="1:7" ht="21">
      <c r="A9" s="103">
        <v>2</v>
      </c>
      <c r="B9" s="102" t="s">
        <v>172</v>
      </c>
      <c r="C9" s="104">
        <v>888000</v>
      </c>
      <c r="D9" s="104">
        <v>888000</v>
      </c>
      <c r="E9" s="104">
        <v>888000</v>
      </c>
      <c r="F9" s="104">
        <v>0</v>
      </c>
      <c r="G9" s="103"/>
    </row>
    <row r="10" spans="1:7" ht="21">
      <c r="A10" s="103">
        <v>3</v>
      </c>
      <c r="B10" s="102" t="s">
        <v>173</v>
      </c>
      <c r="C10" s="104">
        <v>7282800</v>
      </c>
      <c r="D10" s="104">
        <v>7282800</v>
      </c>
      <c r="E10" s="104">
        <v>7282800</v>
      </c>
      <c r="F10" s="104">
        <v>0</v>
      </c>
      <c r="G10" s="103"/>
    </row>
    <row r="11" spans="1:7" ht="21">
      <c r="A11" s="100"/>
      <c r="B11" s="101" t="s">
        <v>155</v>
      </c>
      <c r="C11" s="119"/>
      <c r="D11" s="119"/>
      <c r="E11" s="119"/>
      <c r="F11" s="119"/>
      <c r="G11" s="100"/>
    </row>
    <row r="12" spans="1:7" ht="21">
      <c r="A12" s="103">
        <v>1</v>
      </c>
      <c r="B12" s="102" t="s">
        <v>174</v>
      </c>
      <c r="C12" s="104">
        <v>90000</v>
      </c>
      <c r="D12" s="104">
        <v>90000</v>
      </c>
      <c r="E12" s="104">
        <v>90000</v>
      </c>
      <c r="F12" s="104">
        <v>0</v>
      </c>
      <c r="G12" s="103"/>
    </row>
    <row r="13" spans="1:7" ht="21">
      <c r="A13" s="103">
        <v>2</v>
      </c>
      <c r="B13" s="102" t="s">
        <v>175</v>
      </c>
      <c r="C13" s="104">
        <v>158440</v>
      </c>
      <c r="D13" s="104">
        <v>158440</v>
      </c>
      <c r="E13" s="104">
        <v>158440</v>
      </c>
      <c r="F13" s="104">
        <v>0</v>
      </c>
      <c r="G13" s="100"/>
    </row>
    <row r="14" spans="1:7" ht="21">
      <c r="A14" s="103">
        <v>3</v>
      </c>
      <c r="B14" s="102" t="s">
        <v>176</v>
      </c>
      <c r="C14" s="104">
        <v>21560</v>
      </c>
      <c r="D14" s="104">
        <v>21560</v>
      </c>
      <c r="E14" s="104">
        <v>21560</v>
      </c>
      <c r="F14" s="104">
        <v>0</v>
      </c>
      <c r="G14" s="100"/>
    </row>
    <row r="15" spans="1:7" ht="21">
      <c r="A15" s="103">
        <v>4</v>
      </c>
      <c r="B15" s="102" t="s">
        <v>207</v>
      </c>
      <c r="C15" s="104">
        <v>18000</v>
      </c>
      <c r="D15" s="104">
        <v>18000</v>
      </c>
      <c r="E15" s="104">
        <v>18000</v>
      </c>
      <c r="F15" s="104"/>
      <c r="G15" s="100"/>
    </row>
    <row r="16" spans="1:7" ht="21">
      <c r="A16" s="103"/>
      <c r="B16" s="101" t="s">
        <v>5</v>
      </c>
      <c r="C16" s="104"/>
      <c r="D16" s="119"/>
      <c r="E16" s="104"/>
      <c r="F16" s="104"/>
      <c r="G16" s="100"/>
    </row>
    <row r="17" spans="1:7" ht="21">
      <c r="A17" s="103">
        <v>1</v>
      </c>
      <c r="B17" s="102" t="s">
        <v>177</v>
      </c>
      <c r="C17" s="104">
        <v>98600</v>
      </c>
      <c r="D17" s="104">
        <v>98600</v>
      </c>
      <c r="E17" s="104">
        <v>98600</v>
      </c>
      <c r="F17" s="104">
        <v>0</v>
      </c>
      <c r="G17" s="100"/>
    </row>
    <row r="18" spans="1:7" ht="21">
      <c r="A18" s="103">
        <v>2</v>
      </c>
      <c r="B18" s="102" t="s">
        <v>208</v>
      </c>
      <c r="C18" s="104">
        <v>20000</v>
      </c>
      <c r="D18" s="104">
        <v>20000</v>
      </c>
      <c r="E18" s="104">
        <v>20000</v>
      </c>
      <c r="F18" s="104">
        <v>0</v>
      </c>
      <c r="G18" s="100"/>
    </row>
    <row r="19" spans="1:7" ht="21">
      <c r="A19" s="103">
        <v>3</v>
      </c>
      <c r="B19" s="102" t="s">
        <v>209</v>
      </c>
      <c r="C19" s="104">
        <v>15000</v>
      </c>
      <c r="D19" s="104">
        <v>15000</v>
      </c>
      <c r="E19" s="104">
        <v>15000</v>
      </c>
      <c r="F19" s="104">
        <v>0</v>
      </c>
      <c r="G19" s="100"/>
    </row>
    <row r="20" spans="1:7" ht="21">
      <c r="A20" s="35"/>
      <c r="B20" s="94" t="s">
        <v>100</v>
      </c>
      <c r="C20" s="120"/>
      <c r="D20" s="120"/>
      <c r="E20" s="120"/>
      <c r="F20" s="120"/>
      <c r="G20" s="36"/>
    </row>
    <row r="21" spans="1:7" ht="21">
      <c r="A21" s="35">
        <v>2</v>
      </c>
      <c r="B21" s="95" t="s">
        <v>171</v>
      </c>
      <c r="C21" s="120">
        <v>684000</v>
      </c>
      <c r="D21" s="120">
        <v>684000</v>
      </c>
      <c r="E21" s="120">
        <v>684000</v>
      </c>
      <c r="F21" s="120">
        <v>0</v>
      </c>
      <c r="G21" s="36"/>
    </row>
    <row r="22" spans="1:7" ht="21">
      <c r="A22" s="35">
        <v>3</v>
      </c>
      <c r="B22" s="20" t="s">
        <v>141</v>
      </c>
      <c r="C22" s="120">
        <v>1766000</v>
      </c>
      <c r="D22" s="120"/>
      <c r="E22" s="120">
        <v>0</v>
      </c>
      <c r="F22" s="120">
        <v>1766000</v>
      </c>
      <c r="G22" s="36" t="s">
        <v>265</v>
      </c>
    </row>
    <row r="23" spans="1:7" ht="21">
      <c r="A23" s="35"/>
      <c r="B23" s="36"/>
      <c r="C23" s="121"/>
      <c r="D23" s="121"/>
      <c r="E23" s="121"/>
      <c r="F23" s="121"/>
      <c r="G23" s="37" t="s">
        <v>266</v>
      </c>
    </row>
    <row r="24" spans="1:7" s="46" customFormat="1" ht="21.75" thickBot="1">
      <c r="A24" s="96"/>
      <c r="B24" s="90" t="s">
        <v>19</v>
      </c>
      <c r="C24" s="23">
        <f>SUM(C7:C23)</f>
        <v>11047530</v>
      </c>
      <c r="D24" s="23">
        <f>SUM(D7:D23)</f>
        <v>9281530</v>
      </c>
      <c r="E24" s="23">
        <f>SUM(E7:E23)</f>
        <v>9281530</v>
      </c>
      <c r="F24" s="23">
        <f>SUM(F7:F23)</f>
        <v>1766000</v>
      </c>
      <c r="G24" s="59"/>
    </row>
    <row r="25" spans="1:7" ht="21.75" thickTop="1">
      <c r="B25" s="9"/>
      <c r="C25" s="11"/>
      <c r="D25" s="11"/>
      <c r="E25" s="11"/>
      <c r="F25" s="11"/>
      <c r="G25" s="9"/>
    </row>
    <row r="26" spans="1:7" ht="21">
      <c r="A26" s="26"/>
      <c r="B26" s="9"/>
      <c r="C26" s="11"/>
      <c r="D26" s="11"/>
      <c r="E26" s="11"/>
      <c r="F26" s="11"/>
      <c r="G26" s="9"/>
    </row>
    <row r="27" spans="1:7" ht="21">
      <c r="A27" s="26"/>
      <c r="B27" s="9"/>
      <c r="C27" s="11"/>
      <c r="D27" s="11"/>
      <c r="E27" s="11"/>
      <c r="F27" s="11"/>
      <c r="G27" s="9"/>
    </row>
    <row r="28" spans="1:7">
      <c r="A28" s="42"/>
      <c r="B28" s="42"/>
      <c r="C28" s="42"/>
      <c r="D28" s="42"/>
      <c r="E28" s="42"/>
      <c r="F28" s="42"/>
      <c r="G28" s="42"/>
    </row>
    <row r="29" spans="1:7">
      <c r="A29" s="42"/>
      <c r="B29" s="42"/>
      <c r="C29" s="42"/>
      <c r="D29" s="42"/>
      <c r="E29" s="42"/>
      <c r="F29" s="42"/>
      <c r="G29" s="42"/>
    </row>
  </sheetData>
  <mergeCells count="9">
    <mergeCell ref="G5:G6"/>
    <mergeCell ref="D5:D6"/>
    <mergeCell ref="A1:G1"/>
    <mergeCell ref="A2:G2"/>
    <mergeCell ref="A3:G3"/>
    <mergeCell ref="A4:G4"/>
    <mergeCell ref="B5:B6"/>
    <mergeCell ref="E5:E6"/>
    <mergeCell ref="F5:F6"/>
  </mergeCells>
  <phoneticPr fontId="0" type="noConversion"/>
  <pageMargins left="0.76" right="0.2" top="0.23" bottom="0.31" header="0.18" footer="0.2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7"/>
  <sheetViews>
    <sheetView topLeftCell="A4" zoomScale="120" workbookViewId="0">
      <selection activeCell="A18" sqref="A18"/>
    </sheetView>
  </sheetViews>
  <sheetFormatPr defaultRowHeight="21"/>
  <cols>
    <col min="1" max="1" width="5.7109375" style="1" customWidth="1"/>
    <col min="2" max="2" width="3.42578125" style="1" customWidth="1"/>
    <col min="3" max="3" width="34.85546875" style="1" customWidth="1"/>
    <col min="4" max="4" width="18.5703125" style="1" customWidth="1"/>
    <col min="5" max="5" width="13.28515625" style="2" customWidth="1"/>
    <col min="6" max="6" width="0.85546875" style="2" customWidth="1"/>
    <col min="7" max="7" width="14.42578125" style="2" customWidth="1"/>
    <col min="8" max="8" width="0.5703125" style="2" customWidth="1"/>
    <col min="9" max="9" width="14.7109375" style="2" customWidth="1"/>
    <col min="10" max="10" width="15.28515625" style="1" customWidth="1"/>
    <col min="11" max="16384" width="9.140625" style="1"/>
  </cols>
  <sheetData>
    <row r="1" spans="1:9" ht="18" customHeight="1">
      <c r="A1" s="165" t="s">
        <v>134</v>
      </c>
      <c r="B1" s="165"/>
      <c r="C1" s="165"/>
      <c r="D1" s="165"/>
      <c r="E1" s="165"/>
      <c r="F1" s="165"/>
      <c r="G1" s="165"/>
      <c r="H1" s="165"/>
      <c r="I1" s="165"/>
    </row>
    <row r="2" spans="1:9" s="3" customFormat="1" ht="16.5" customHeight="1">
      <c r="A2" s="148" t="s">
        <v>104</v>
      </c>
      <c r="B2" s="148"/>
      <c r="C2" s="148"/>
      <c r="D2" s="148"/>
      <c r="E2" s="148"/>
      <c r="F2" s="148"/>
      <c r="G2" s="148"/>
      <c r="H2" s="148"/>
      <c r="I2" s="148"/>
    </row>
    <row r="3" spans="1:9" s="3" customFormat="1">
      <c r="A3" s="148" t="s">
        <v>39</v>
      </c>
      <c r="B3" s="148"/>
      <c r="C3" s="148"/>
      <c r="D3" s="148"/>
      <c r="E3" s="148"/>
      <c r="F3" s="148"/>
      <c r="G3" s="148"/>
      <c r="H3" s="148"/>
      <c r="I3" s="148"/>
    </row>
    <row r="4" spans="1:9" s="3" customFormat="1">
      <c r="A4" s="148" t="s">
        <v>193</v>
      </c>
      <c r="B4" s="148"/>
      <c r="C4" s="148"/>
      <c r="D4" s="148"/>
      <c r="E4" s="148"/>
      <c r="F4" s="148"/>
      <c r="G4" s="148"/>
      <c r="H4" s="148"/>
      <c r="I4" s="148"/>
    </row>
    <row r="6" spans="1:9">
      <c r="A6" s="3" t="s">
        <v>210</v>
      </c>
      <c r="I6" s="124">
        <v>7027055.9100000001</v>
      </c>
    </row>
    <row r="7" spans="1:9">
      <c r="A7" s="49"/>
      <c r="B7" s="1" t="s">
        <v>66</v>
      </c>
      <c r="E7" s="2">
        <v>1584932.45</v>
      </c>
    </row>
    <row r="8" spans="1:9">
      <c r="A8" s="49"/>
      <c r="B8" s="1" t="s">
        <v>89</v>
      </c>
      <c r="E8" s="48">
        <v>396233.11</v>
      </c>
      <c r="F8" s="56"/>
      <c r="G8" s="50"/>
      <c r="H8" s="50"/>
    </row>
    <row r="9" spans="1:9">
      <c r="A9" s="60" t="s">
        <v>36</v>
      </c>
      <c r="B9" s="1" t="s">
        <v>67</v>
      </c>
      <c r="E9" s="51"/>
      <c r="F9" s="51"/>
      <c r="G9" s="50">
        <f>E7-E8</f>
        <v>1188699.3399999999</v>
      </c>
      <c r="H9" s="50"/>
    </row>
    <row r="10" spans="1:9">
      <c r="A10" s="60"/>
      <c r="B10" s="49"/>
      <c r="C10" s="1" t="s">
        <v>211</v>
      </c>
      <c r="E10" s="51"/>
      <c r="F10" s="51"/>
      <c r="G10" s="50">
        <v>107.59</v>
      </c>
      <c r="H10" s="50"/>
    </row>
    <row r="11" spans="1:9">
      <c r="A11" s="60"/>
      <c r="B11" s="49"/>
      <c r="C11" s="1" t="s">
        <v>217</v>
      </c>
      <c r="E11" s="51"/>
      <c r="F11" s="51"/>
      <c r="G11" s="50">
        <v>122918.67</v>
      </c>
      <c r="H11" s="50"/>
    </row>
    <row r="12" spans="1:9">
      <c r="A12" s="60"/>
      <c r="B12" s="49"/>
      <c r="C12" s="1" t="s">
        <v>218</v>
      </c>
      <c r="E12" s="51"/>
      <c r="F12" s="51"/>
      <c r="G12" s="50">
        <v>1325</v>
      </c>
      <c r="H12" s="50"/>
    </row>
    <row r="13" spans="1:9">
      <c r="A13" s="60" t="s">
        <v>37</v>
      </c>
      <c r="B13" s="49"/>
      <c r="C13" s="1" t="s">
        <v>82</v>
      </c>
      <c r="G13" s="56">
        <v>-1473872</v>
      </c>
      <c r="H13" s="56"/>
      <c r="I13" s="1"/>
    </row>
    <row r="14" spans="1:9">
      <c r="A14" s="60"/>
      <c r="B14" s="49"/>
      <c r="C14" s="1" t="s">
        <v>212</v>
      </c>
      <c r="G14" s="56">
        <v>-1620</v>
      </c>
      <c r="H14" s="56"/>
      <c r="I14" s="48">
        <f>SUM(G9:G14)</f>
        <v>-162441.40000000014</v>
      </c>
    </row>
    <row r="15" spans="1:9" ht="21.75" thickBot="1">
      <c r="A15" s="3" t="s">
        <v>263</v>
      </c>
      <c r="B15" s="3"/>
      <c r="I15" s="6">
        <f>I6+I14</f>
        <v>6864614.5099999998</v>
      </c>
    </row>
    <row r="16" spans="1:9" ht="21.75" thickTop="1"/>
    <row r="17" spans="1:9">
      <c r="A17" s="3" t="s">
        <v>264</v>
      </c>
      <c r="B17" s="3"/>
    </row>
    <row r="18" spans="1:9">
      <c r="C18" s="1" t="s">
        <v>68</v>
      </c>
      <c r="I18" s="2">
        <v>1030822.41</v>
      </c>
    </row>
    <row r="19" spans="1:9">
      <c r="C19" s="1" t="s">
        <v>154</v>
      </c>
      <c r="I19" s="2">
        <v>803.7</v>
      </c>
    </row>
    <row r="20" spans="1:9">
      <c r="C20" s="1" t="s">
        <v>158</v>
      </c>
      <c r="I20" s="2">
        <v>720</v>
      </c>
    </row>
    <row r="21" spans="1:9">
      <c r="C21" s="1" t="s">
        <v>159</v>
      </c>
      <c r="I21" s="124">
        <v>5835508.4000000004</v>
      </c>
    </row>
    <row r="22" spans="1:9" ht="21.75" thickBot="1">
      <c r="I22" s="6">
        <f>SUM(I18:I21)</f>
        <v>6867854.5100000007</v>
      </c>
    </row>
    <row r="23" spans="1:9" ht="21.75" thickTop="1">
      <c r="I23" s="14"/>
    </row>
    <row r="24" spans="1:9">
      <c r="I24" s="14"/>
    </row>
    <row r="26" spans="1:9">
      <c r="A26" s="3" t="s">
        <v>26</v>
      </c>
      <c r="B26" s="3"/>
      <c r="C26" s="1" t="s">
        <v>262</v>
      </c>
    </row>
    <row r="27" spans="1:9">
      <c r="C27" s="1" t="s">
        <v>220</v>
      </c>
    </row>
  </sheetData>
  <mergeCells count="4">
    <mergeCell ref="A1:I1"/>
    <mergeCell ref="A2:I2"/>
    <mergeCell ref="A3:I3"/>
    <mergeCell ref="A4:I4"/>
  </mergeCells>
  <phoneticPr fontId="2" type="noConversion"/>
  <pageMargins left="0.85" right="7.874015748031496E-2" top="0.74803149606299213" bottom="0.98425196850393704" header="0.51181102362204722" footer="0.51181102362204722"/>
  <pageSetup paperSize="9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43"/>
  <sheetViews>
    <sheetView zoomScale="85" zoomScaleNormal="85" workbookViewId="0">
      <selection activeCell="C21" sqref="C21"/>
    </sheetView>
  </sheetViews>
  <sheetFormatPr defaultRowHeight="26.25" customHeight="1"/>
  <cols>
    <col min="1" max="1" width="11.42578125" style="33" customWidth="1"/>
    <col min="2" max="2" width="43.28515625" style="33" customWidth="1"/>
    <col min="3" max="3" width="14.42578125" style="33" customWidth="1"/>
    <col min="4" max="4" width="11" style="33" customWidth="1"/>
    <col min="5" max="5" width="12.7109375" style="33" customWidth="1"/>
    <col min="6" max="6" width="14.7109375" style="33" customWidth="1"/>
    <col min="7" max="7" width="14.42578125" style="33" customWidth="1"/>
    <col min="8" max="8" width="13.42578125" style="33" customWidth="1"/>
    <col min="9" max="9" width="33.5703125" style="33" customWidth="1"/>
    <col min="10" max="16384" width="9.140625" style="33"/>
  </cols>
  <sheetData>
    <row r="1" spans="1:9" ht="15" customHeight="1">
      <c r="A1" s="165" t="s">
        <v>135</v>
      </c>
      <c r="B1" s="165"/>
      <c r="C1" s="165"/>
      <c r="D1" s="165"/>
      <c r="E1" s="165"/>
      <c r="F1" s="165"/>
      <c r="G1" s="165"/>
      <c r="H1" s="165"/>
      <c r="I1" s="165"/>
    </row>
    <row r="2" spans="1:9" ht="23.25" customHeight="1">
      <c r="A2" s="148" t="s">
        <v>104</v>
      </c>
      <c r="B2" s="148"/>
      <c r="C2" s="148"/>
      <c r="D2" s="148"/>
      <c r="E2" s="148"/>
      <c r="F2" s="148"/>
      <c r="G2" s="148"/>
      <c r="H2" s="148"/>
      <c r="I2" s="148"/>
    </row>
    <row r="3" spans="1:9" ht="23.25" customHeight="1">
      <c r="A3" s="148" t="s">
        <v>69</v>
      </c>
      <c r="B3" s="148"/>
      <c r="C3" s="148"/>
      <c r="D3" s="148"/>
      <c r="E3" s="148"/>
      <c r="F3" s="148"/>
      <c r="G3" s="148"/>
      <c r="H3" s="148"/>
      <c r="I3" s="148"/>
    </row>
    <row r="4" spans="1:9" ht="21.75" customHeight="1">
      <c r="A4" s="148" t="s">
        <v>192</v>
      </c>
      <c r="B4" s="148"/>
      <c r="C4" s="148"/>
      <c r="D4" s="148"/>
      <c r="E4" s="148"/>
      <c r="F4" s="148"/>
      <c r="G4" s="148"/>
      <c r="H4" s="148"/>
      <c r="I4" s="148"/>
    </row>
    <row r="5" spans="1:9" ht="10.5" customHeight="1">
      <c r="A5" s="172"/>
      <c r="B5" s="172"/>
      <c r="C5" s="172"/>
      <c r="D5" s="172"/>
      <c r="E5" s="172"/>
      <c r="F5" s="172"/>
      <c r="G5" s="172"/>
      <c r="H5" s="172"/>
      <c r="I5" s="172"/>
    </row>
    <row r="6" spans="1:9" s="1" customFormat="1" ht="26.25" customHeight="1">
      <c r="A6" s="39" t="s">
        <v>7</v>
      </c>
      <c r="B6" s="39" t="s">
        <v>65</v>
      </c>
      <c r="C6" s="151" t="s">
        <v>70</v>
      </c>
      <c r="D6" s="153"/>
      <c r="E6" s="166" t="s">
        <v>29</v>
      </c>
      <c r="F6" s="166" t="s">
        <v>32</v>
      </c>
      <c r="G6" s="41" t="s">
        <v>73</v>
      </c>
      <c r="H6" s="91" t="s">
        <v>138</v>
      </c>
      <c r="I6" s="166" t="s">
        <v>26</v>
      </c>
    </row>
    <row r="7" spans="1:9" s="1" customFormat="1" ht="26.25" customHeight="1">
      <c r="A7" s="43" t="s">
        <v>8</v>
      </c>
      <c r="B7" s="40"/>
      <c r="C7" s="41" t="s">
        <v>71</v>
      </c>
      <c r="D7" s="38" t="s">
        <v>72</v>
      </c>
      <c r="E7" s="167"/>
      <c r="F7" s="167"/>
      <c r="G7" s="41" t="s">
        <v>216</v>
      </c>
      <c r="H7" s="92" t="s">
        <v>137</v>
      </c>
      <c r="I7" s="167"/>
    </row>
    <row r="8" spans="1:9" s="1" customFormat="1" ht="26.25" customHeight="1">
      <c r="A8" s="132"/>
      <c r="B8" s="133" t="s">
        <v>213</v>
      </c>
      <c r="C8" s="132"/>
      <c r="D8" s="134"/>
      <c r="E8" s="135"/>
      <c r="F8" s="135"/>
      <c r="G8" s="134"/>
      <c r="H8" s="135"/>
      <c r="I8" s="135"/>
    </row>
    <row r="9" spans="1:9" s="1" customFormat="1" ht="26.25" customHeight="1">
      <c r="A9" s="111" t="s">
        <v>214</v>
      </c>
      <c r="B9" s="136" t="s">
        <v>221</v>
      </c>
      <c r="C9" s="128">
        <v>289028</v>
      </c>
      <c r="D9" s="137"/>
      <c r="E9" s="138"/>
      <c r="F9" s="139">
        <v>289028</v>
      </c>
      <c r="G9" s="137"/>
      <c r="H9" s="138"/>
      <c r="I9" s="140" t="s">
        <v>253</v>
      </c>
    </row>
    <row r="10" spans="1:9" s="1" customFormat="1" ht="26.25" customHeight="1">
      <c r="A10" s="111" t="s">
        <v>215</v>
      </c>
      <c r="B10" s="136" t="s">
        <v>225</v>
      </c>
      <c r="C10" s="128">
        <v>320944</v>
      </c>
      <c r="D10" s="141"/>
      <c r="E10" s="142"/>
      <c r="F10" s="139">
        <v>320944</v>
      </c>
      <c r="G10" s="141"/>
      <c r="H10" s="142"/>
      <c r="I10" s="140" t="s">
        <v>254</v>
      </c>
    </row>
    <row r="11" spans="1:9" s="1" customFormat="1" ht="26.25" customHeight="1">
      <c r="A11" s="144"/>
      <c r="B11" s="145" t="s">
        <v>100</v>
      </c>
      <c r="C11" s="128"/>
      <c r="D11" s="64"/>
      <c r="E11" s="139"/>
      <c r="F11" s="139"/>
      <c r="G11" s="146"/>
      <c r="H11" s="143"/>
      <c r="I11" s="142"/>
    </row>
    <row r="12" spans="1:9" s="1" customFormat="1" ht="26.25" customHeight="1">
      <c r="A12" s="111" t="s">
        <v>238</v>
      </c>
      <c r="B12" s="127" t="s">
        <v>219</v>
      </c>
      <c r="C12" s="115">
        <v>99000</v>
      </c>
      <c r="D12" s="116"/>
      <c r="E12" s="115"/>
      <c r="F12" s="115">
        <v>99000</v>
      </c>
      <c r="G12" s="115"/>
      <c r="H12" s="115"/>
      <c r="I12" s="126" t="s">
        <v>239</v>
      </c>
    </row>
    <row r="13" spans="1:9" s="1" customFormat="1" ht="26.25" customHeight="1">
      <c r="A13" s="111" t="s">
        <v>238</v>
      </c>
      <c r="B13" s="127" t="s">
        <v>241</v>
      </c>
      <c r="C13" s="115">
        <v>607000</v>
      </c>
      <c r="D13" s="116"/>
      <c r="E13" s="115">
        <v>594000</v>
      </c>
      <c r="F13" s="115">
        <v>0</v>
      </c>
      <c r="G13" s="115">
        <v>594000</v>
      </c>
      <c r="H13" s="115"/>
      <c r="I13" s="97" t="s">
        <v>240</v>
      </c>
    </row>
    <row r="14" spans="1:9" s="1" customFormat="1" ht="26.25" customHeight="1">
      <c r="A14" s="111" t="s">
        <v>238</v>
      </c>
      <c r="B14" s="127" t="s">
        <v>242</v>
      </c>
      <c r="C14" s="115">
        <v>20000</v>
      </c>
      <c r="D14" s="116"/>
      <c r="E14" s="115"/>
      <c r="F14" s="115">
        <v>20000</v>
      </c>
      <c r="G14" s="115"/>
      <c r="H14" s="115"/>
      <c r="I14" s="97" t="s">
        <v>229</v>
      </c>
    </row>
    <row r="15" spans="1:9" s="1" customFormat="1" ht="26.25" customHeight="1">
      <c r="A15" s="111" t="s">
        <v>238</v>
      </c>
      <c r="B15" s="125" t="s">
        <v>222</v>
      </c>
      <c r="C15" s="115">
        <v>48400</v>
      </c>
      <c r="D15" s="116"/>
      <c r="E15" s="115"/>
      <c r="F15" s="115">
        <v>48400</v>
      </c>
      <c r="G15" s="115"/>
      <c r="H15" s="115"/>
      <c r="I15" s="97" t="s">
        <v>229</v>
      </c>
    </row>
    <row r="16" spans="1:9" s="1" customFormat="1" ht="26.25" customHeight="1">
      <c r="A16" s="111" t="s">
        <v>230</v>
      </c>
      <c r="B16" s="127" t="s">
        <v>226</v>
      </c>
      <c r="C16" s="115">
        <v>99000</v>
      </c>
      <c r="D16" s="116"/>
      <c r="E16" s="115"/>
      <c r="F16" s="115">
        <v>99000</v>
      </c>
      <c r="G16" s="128"/>
      <c r="H16" s="115"/>
      <c r="I16" s="126" t="s">
        <v>227</v>
      </c>
    </row>
    <row r="17" spans="1:9" s="1" customFormat="1" ht="26.25" customHeight="1">
      <c r="A17" s="111" t="s">
        <v>230</v>
      </c>
      <c r="B17" s="127" t="s">
        <v>223</v>
      </c>
      <c r="C17" s="115">
        <v>500000</v>
      </c>
      <c r="D17" s="116"/>
      <c r="E17" s="115"/>
      <c r="F17" s="117">
        <v>499000</v>
      </c>
      <c r="G17" s="128"/>
      <c r="H17" s="115"/>
      <c r="I17" s="97" t="s">
        <v>228</v>
      </c>
    </row>
    <row r="18" spans="1:9" s="1" customFormat="1" ht="26.25" customHeight="1">
      <c r="A18" s="111" t="s">
        <v>230</v>
      </c>
      <c r="B18" s="127" t="s">
        <v>224</v>
      </c>
      <c r="C18" s="115">
        <v>99000</v>
      </c>
      <c r="D18" s="116"/>
      <c r="E18" s="115"/>
      <c r="F18" s="115">
        <v>98500</v>
      </c>
      <c r="G18" s="128"/>
      <c r="H18" s="115"/>
      <c r="I18" s="97" t="s">
        <v>229</v>
      </c>
    </row>
    <row r="19" spans="1:9" s="1" customFormat="1" ht="26.25" customHeight="1">
      <c r="A19" s="111" t="s">
        <v>231</v>
      </c>
      <c r="B19" s="127" t="s">
        <v>232</v>
      </c>
      <c r="C19" s="115">
        <v>19000</v>
      </c>
      <c r="D19" s="116"/>
      <c r="E19" s="115">
        <v>0</v>
      </c>
      <c r="F19" s="115">
        <v>0</v>
      </c>
      <c r="G19" s="128"/>
      <c r="H19" s="115">
        <v>19000</v>
      </c>
      <c r="I19" s="97" t="s">
        <v>236</v>
      </c>
    </row>
    <row r="20" spans="1:9" s="1" customFormat="1" ht="26.25" customHeight="1">
      <c r="A20" s="111" t="s">
        <v>231</v>
      </c>
      <c r="B20" s="127" t="s">
        <v>233</v>
      </c>
      <c r="C20" s="115">
        <v>39000</v>
      </c>
      <c r="D20" s="116"/>
      <c r="E20" s="115">
        <v>0</v>
      </c>
      <c r="F20" s="115">
        <v>0</v>
      </c>
      <c r="G20" s="128"/>
      <c r="H20" s="115">
        <v>39000</v>
      </c>
      <c r="I20" s="97" t="s">
        <v>237</v>
      </c>
    </row>
    <row r="21" spans="1:9" s="1" customFormat="1" ht="26.25" customHeight="1">
      <c r="A21" s="111" t="s">
        <v>231</v>
      </c>
      <c r="B21" s="127" t="s">
        <v>234</v>
      </c>
      <c r="C21" s="115">
        <v>22000</v>
      </c>
      <c r="D21" s="116"/>
      <c r="E21" s="115">
        <v>0</v>
      </c>
      <c r="F21" s="117">
        <v>0</v>
      </c>
      <c r="G21" s="115"/>
      <c r="H21" s="115">
        <v>22000</v>
      </c>
      <c r="I21" s="111" t="s">
        <v>6</v>
      </c>
    </row>
    <row r="22" spans="1:9" s="1" customFormat="1" ht="26.25" customHeight="1">
      <c r="A22" s="111" t="s">
        <v>231</v>
      </c>
      <c r="B22" s="127" t="s">
        <v>235</v>
      </c>
      <c r="C22" s="115">
        <v>141000</v>
      </c>
      <c r="D22" s="116"/>
      <c r="E22" s="115">
        <v>0</v>
      </c>
      <c r="F22" s="117">
        <v>0</v>
      </c>
      <c r="G22" s="115"/>
      <c r="H22" s="115">
        <v>141000</v>
      </c>
      <c r="I22" s="111" t="s">
        <v>6</v>
      </c>
    </row>
    <row r="23" spans="1:9" s="9" customFormat="1" ht="26.25" customHeight="1" thickBot="1">
      <c r="A23" s="170" t="s">
        <v>19</v>
      </c>
      <c r="B23" s="171"/>
      <c r="C23" s="110">
        <f>SUM(C8:C22)</f>
        <v>2303372</v>
      </c>
      <c r="D23" s="110">
        <f>SUM(D8:D22)</f>
        <v>0</v>
      </c>
      <c r="E23" s="110">
        <f>SUM(E8:E22)</f>
        <v>594000</v>
      </c>
      <c r="F23" s="110">
        <f>SUM(F8:F22)</f>
        <v>1473872</v>
      </c>
      <c r="G23" s="110">
        <f>SUM(G8:G22)</f>
        <v>594000</v>
      </c>
      <c r="H23" s="110">
        <f>SUM(H11:H22)</f>
        <v>221000</v>
      </c>
      <c r="I23" s="25"/>
    </row>
    <row r="24" spans="1:9" ht="26.25" customHeight="1" thickTop="1"/>
    <row r="26" spans="1:9" ht="26.25" customHeight="1">
      <c r="F26" s="106"/>
      <c r="G26" s="107"/>
    </row>
    <row r="27" spans="1:9" ht="26.25" customHeight="1">
      <c r="F27" s="2"/>
      <c r="G27" s="107"/>
    </row>
    <row r="28" spans="1:9" ht="26.25" customHeight="1">
      <c r="F28" s="1"/>
      <c r="G28" s="107"/>
    </row>
    <row r="29" spans="1:9" ht="26.25" customHeight="1">
      <c r="F29" s="62"/>
      <c r="G29" s="107"/>
    </row>
    <row r="30" spans="1:9" ht="26.25" customHeight="1">
      <c r="F30" s="62"/>
      <c r="G30" s="107"/>
    </row>
    <row r="31" spans="1:9" ht="26.25" customHeight="1">
      <c r="F31" s="109"/>
      <c r="G31" s="107"/>
    </row>
    <row r="32" spans="1:9" ht="26.25" customHeight="1">
      <c r="F32" s="109"/>
      <c r="G32" s="107"/>
    </row>
    <row r="33" spans="6:9" ht="26.25" customHeight="1">
      <c r="H33" s="62"/>
      <c r="I33" s="107"/>
    </row>
    <row r="34" spans="6:9" ht="26.25" customHeight="1">
      <c r="F34" s="62"/>
      <c r="G34" s="107"/>
    </row>
    <row r="35" spans="6:9" ht="26.25" customHeight="1">
      <c r="H35" s="62"/>
      <c r="I35" s="107"/>
    </row>
    <row r="36" spans="6:9" ht="26.25" customHeight="1">
      <c r="F36" s="112"/>
      <c r="H36" s="62"/>
      <c r="I36" s="107"/>
    </row>
    <row r="37" spans="6:9" ht="26.25" customHeight="1">
      <c r="F37" s="109"/>
      <c r="G37" s="107"/>
    </row>
    <row r="38" spans="6:9" ht="26.25" customHeight="1">
      <c r="F38" s="113"/>
      <c r="G38" s="107"/>
    </row>
    <row r="39" spans="6:9" ht="26.25" customHeight="1">
      <c r="F39" s="113"/>
      <c r="G39" s="107"/>
    </row>
    <row r="40" spans="6:9" ht="26.25" customHeight="1">
      <c r="F40" s="109"/>
      <c r="G40" s="107"/>
    </row>
    <row r="41" spans="6:9" ht="26.25" customHeight="1">
      <c r="F41" s="113"/>
    </row>
    <row r="42" spans="6:9" ht="26.25" customHeight="1">
      <c r="F42" s="113"/>
    </row>
    <row r="43" spans="6:9" ht="26.25" customHeight="1">
      <c r="F43" s="114"/>
    </row>
  </sheetData>
  <mergeCells count="10">
    <mergeCell ref="I6:I7"/>
    <mergeCell ref="A1:I1"/>
    <mergeCell ref="A23:B23"/>
    <mergeCell ref="C6:D6"/>
    <mergeCell ref="A5:I5"/>
    <mergeCell ref="A2:I2"/>
    <mergeCell ref="A3:I3"/>
    <mergeCell ref="A4:I4"/>
    <mergeCell ref="E6:E7"/>
    <mergeCell ref="F6:F7"/>
  </mergeCells>
  <phoneticPr fontId="2" type="noConversion"/>
  <pageMargins left="0.4" right="0.11811023622047245" top="0.43307086614173229" bottom="0.19685039370078741" header="0.19685039370078741" footer="0.31496062992125984"/>
  <pageSetup paperSize="9" scale="85" orientation="landscape" r:id="rId1"/>
  <headerFooter differentFirst="1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425"/>
  <sheetViews>
    <sheetView tabSelected="1" view="pageBreakPreview" topLeftCell="A298" zoomScaleNormal="100" zoomScaleSheetLayoutView="100" workbookViewId="0">
      <selection activeCell="D343" sqref="D343"/>
    </sheetView>
  </sheetViews>
  <sheetFormatPr defaultRowHeight="21"/>
  <cols>
    <col min="1" max="1" width="4.42578125" style="1" customWidth="1"/>
    <col min="2" max="2" width="30.5703125" style="1" customWidth="1"/>
    <col min="3" max="3" width="15.7109375" style="1" customWidth="1"/>
    <col min="4" max="4" width="14.7109375" style="1" customWidth="1"/>
    <col min="5" max="5" width="15.28515625" style="1" customWidth="1"/>
    <col min="6" max="6" width="17" style="1" customWidth="1"/>
    <col min="7" max="7" width="13.5703125" style="1" customWidth="1"/>
    <col min="8" max="8" width="14.7109375" style="62" customWidth="1"/>
    <col min="9" max="9" width="15" style="1" customWidth="1"/>
    <col min="10" max="10" width="15.7109375" style="1" customWidth="1"/>
    <col min="11" max="11" width="9.140625" style="1"/>
    <col min="12" max="12" width="18.140625" style="1" customWidth="1"/>
    <col min="13" max="256" width="9.140625" style="1"/>
    <col min="257" max="257" width="4.42578125" style="1" customWidth="1"/>
    <col min="258" max="258" width="38.7109375" style="1" customWidth="1"/>
    <col min="259" max="259" width="15.7109375" style="1" customWidth="1"/>
    <col min="260" max="260" width="14.7109375" style="1" customWidth="1"/>
    <col min="261" max="261" width="15.28515625" style="1" customWidth="1"/>
    <col min="262" max="262" width="14.85546875" style="1" customWidth="1"/>
    <col min="263" max="263" width="13.5703125" style="1" customWidth="1"/>
    <col min="264" max="264" width="14.7109375" style="1" customWidth="1"/>
    <col min="265" max="265" width="15" style="1" customWidth="1"/>
    <col min="266" max="266" width="15.7109375" style="1" customWidth="1"/>
    <col min="267" max="267" width="9.140625" style="1"/>
    <col min="268" max="268" width="18.140625" style="1" customWidth="1"/>
    <col min="269" max="512" width="9.140625" style="1"/>
    <col min="513" max="513" width="4.42578125" style="1" customWidth="1"/>
    <col min="514" max="514" width="38.7109375" style="1" customWidth="1"/>
    <col min="515" max="515" width="15.7109375" style="1" customWidth="1"/>
    <col min="516" max="516" width="14.7109375" style="1" customWidth="1"/>
    <col min="517" max="517" width="15.28515625" style="1" customWidth="1"/>
    <col min="518" max="518" width="14.85546875" style="1" customWidth="1"/>
    <col min="519" max="519" width="13.5703125" style="1" customWidth="1"/>
    <col min="520" max="520" width="14.7109375" style="1" customWidth="1"/>
    <col min="521" max="521" width="15" style="1" customWidth="1"/>
    <col min="522" max="522" width="15.7109375" style="1" customWidth="1"/>
    <col min="523" max="523" width="9.140625" style="1"/>
    <col min="524" max="524" width="18.140625" style="1" customWidth="1"/>
    <col min="525" max="768" width="9.140625" style="1"/>
    <col min="769" max="769" width="4.42578125" style="1" customWidth="1"/>
    <col min="770" max="770" width="38.7109375" style="1" customWidth="1"/>
    <col min="771" max="771" width="15.7109375" style="1" customWidth="1"/>
    <col min="772" max="772" width="14.7109375" style="1" customWidth="1"/>
    <col min="773" max="773" width="15.28515625" style="1" customWidth="1"/>
    <col min="774" max="774" width="14.85546875" style="1" customWidth="1"/>
    <col min="775" max="775" width="13.5703125" style="1" customWidth="1"/>
    <col min="776" max="776" width="14.7109375" style="1" customWidth="1"/>
    <col min="777" max="777" width="15" style="1" customWidth="1"/>
    <col min="778" max="778" width="15.7109375" style="1" customWidth="1"/>
    <col min="779" max="779" width="9.140625" style="1"/>
    <col min="780" max="780" width="18.140625" style="1" customWidth="1"/>
    <col min="781" max="1024" width="9.140625" style="1"/>
    <col min="1025" max="1025" width="4.42578125" style="1" customWidth="1"/>
    <col min="1026" max="1026" width="38.7109375" style="1" customWidth="1"/>
    <col min="1027" max="1027" width="15.7109375" style="1" customWidth="1"/>
    <col min="1028" max="1028" width="14.7109375" style="1" customWidth="1"/>
    <col min="1029" max="1029" width="15.28515625" style="1" customWidth="1"/>
    <col min="1030" max="1030" width="14.85546875" style="1" customWidth="1"/>
    <col min="1031" max="1031" width="13.5703125" style="1" customWidth="1"/>
    <col min="1032" max="1032" width="14.7109375" style="1" customWidth="1"/>
    <col min="1033" max="1033" width="15" style="1" customWidth="1"/>
    <col min="1034" max="1034" width="15.7109375" style="1" customWidth="1"/>
    <col min="1035" max="1035" width="9.140625" style="1"/>
    <col min="1036" max="1036" width="18.140625" style="1" customWidth="1"/>
    <col min="1037" max="1280" width="9.140625" style="1"/>
    <col min="1281" max="1281" width="4.42578125" style="1" customWidth="1"/>
    <col min="1282" max="1282" width="38.7109375" style="1" customWidth="1"/>
    <col min="1283" max="1283" width="15.7109375" style="1" customWidth="1"/>
    <col min="1284" max="1284" width="14.7109375" style="1" customWidth="1"/>
    <col min="1285" max="1285" width="15.28515625" style="1" customWidth="1"/>
    <col min="1286" max="1286" width="14.85546875" style="1" customWidth="1"/>
    <col min="1287" max="1287" width="13.5703125" style="1" customWidth="1"/>
    <col min="1288" max="1288" width="14.7109375" style="1" customWidth="1"/>
    <col min="1289" max="1289" width="15" style="1" customWidth="1"/>
    <col min="1290" max="1290" width="15.7109375" style="1" customWidth="1"/>
    <col min="1291" max="1291" width="9.140625" style="1"/>
    <col min="1292" max="1292" width="18.140625" style="1" customWidth="1"/>
    <col min="1293" max="1536" width="9.140625" style="1"/>
    <col min="1537" max="1537" width="4.42578125" style="1" customWidth="1"/>
    <col min="1538" max="1538" width="38.7109375" style="1" customWidth="1"/>
    <col min="1539" max="1539" width="15.7109375" style="1" customWidth="1"/>
    <col min="1540" max="1540" width="14.7109375" style="1" customWidth="1"/>
    <col min="1541" max="1541" width="15.28515625" style="1" customWidth="1"/>
    <col min="1542" max="1542" width="14.85546875" style="1" customWidth="1"/>
    <col min="1543" max="1543" width="13.5703125" style="1" customWidth="1"/>
    <col min="1544" max="1544" width="14.7109375" style="1" customWidth="1"/>
    <col min="1545" max="1545" width="15" style="1" customWidth="1"/>
    <col min="1546" max="1546" width="15.7109375" style="1" customWidth="1"/>
    <col min="1547" max="1547" width="9.140625" style="1"/>
    <col min="1548" max="1548" width="18.140625" style="1" customWidth="1"/>
    <col min="1549" max="1792" width="9.140625" style="1"/>
    <col min="1793" max="1793" width="4.42578125" style="1" customWidth="1"/>
    <col min="1794" max="1794" width="38.7109375" style="1" customWidth="1"/>
    <col min="1795" max="1795" width="15.7109375" style="1" customWidth="1"/>
    <col min="1796" max="1796" width="14.7109375" style="1" customWidth="1"/>
    <col min="1797" max="1797" width="15.28515625" style="1" customWidth="1"/>
    <col min="1798" max="1798" width="14.85546875" style="1" customWidth="1"/>
    <col min="1799" max="1799" width="13.5703125" style="1" customWidth="1"/>
    <col min="1800" max="1800" width="14.7109375" style="1" customWidth="1"/>
    <col min="1801" max="1801" width="15" style="1" customWidth="1"/>
    <col min="1802" max="1802" width="15.7109375" style="1" customWidth="1"/>
    <col min="1803" max="1803" width="9.140625" style="1"/>
    <col min="1804" max="1804" width="18.140625" style="1" customWidth="1"/>
    <col min="1805" max="2048" width="9.140625" style="1"/>
    <col min="2049" max="2049" width="4.42578125" style="1" customWidth="1"/>
    <col min="2050" max="2050" width="38.7109375" style="1" customWidth="1"/>
    <col min="2051" max="2051" width="15.7109375" style="1" customWidth="1"/>
    <col min="2052" max="2052" width="14.7109375" style="1" customWidth="1"/>
    <col min="2053" max="2053" width="15.28515625" style="1" customWidth="1"/>
    <col min="2054" max="2054" width="14.85546875" style="1" customWidth="1"/>
    <col min="2055" max="2055" width="13.5703125" style="1" customWidth="1"/>
    <col min="2056" max="2056" width="14.7109375" style="1" customWidth="1"/>
    <col min="2057" max="2057" width="15" style="1" customWidth="1"/>
    <col min="2058" max="2058" width="15.7109375" style="1" customWidth="1"/>
    <col min="2059" max="2059" width="9.140625" style="1"/>
    <col min="2060" max="2060" width="18.140625" style="1" customWidth="1"/>
    <col min="2061" max="2304" width="9.140625" style="1"/>
    <col min="2305" max="2305" width="4.42578125" style="1" customWidth="1"/>
    <col min="2306" max="2306" width="38.7109375" style="1" customWidth="1"/>
    <col min="2307" max="2307" width="15.7109375" style="1" customWidth="1"/>
    <col min="2308" max="2308" width="14.7109375" style="1" customWidth="1"/>
    <col min="2309" max="2309" width="15.28515625" style="1" customWidth="1"/>
    <col min="2310" max="2310" width="14.85546875" style="1" customWidth="1"/>
    <col min="2311" max="2311" width="13.5703125" style="1" customWidth="1"/>
    <col min="2312" max="2312" width="14.7109375" style="1" customWidth="1"/>
    <col min="2313" max="2313" width="15" style="1" customWidth="1"/>
    <col min="2314" max="2314" width="15.7109375" style="1" customWidth="1"/>
    <col min="2315" max="2315" width="9.140625" style="1"/>
    <col min="2316" max="2316" width="18.140625" style="1" customWidth="1"/>
    <col min="2317" max="2560" width="9.140625" style="1"/>
    <col min="2561" max="2561" width="4.42578125" style="1" customWidth="1"/>
    <col min="2562" max="2562" width="38.7109375" style="1" customWidth="1"/>
    <col min="2563" max="2563" width="15.7109375" style="1" customWidth="1"/>
    <col min="2564" max="2564" width="14.7109375" style="1" customWidth="1"/>
    <col min="2565" max="2565" width="15.28515625" style="1" customWidth="1"/>
    <col min="2566" max="2566" width="14.85546875" style="1" customWidth="1"/>
    <col min="2567" max="2567" width="13.5703125" style="1" customWidth="1"/>
    <col min="2568" max="2568" width="14.7109375" style="1" customWidth="1"/>
    <col min="2569" max="2569" width="15" style="1" customWidth="1"/>
    <col min="2570" max="2570" width="15.7109375" style="1" customWidth="1"/>
    <col min="2571" max="2571" width="9.140625" style="1"/>
    <col min="2572" max="2572" width="18.140625" style="1" customWidth="1"/>
    <col min="2573" max="2816" width="9.140625" style="1"/>
    <col min="2817" max="2817" width="4.42578125" style="1" customWidth="1"/>
    <col min="2818" max="2818" width="38.7109375" style="1" customWidth="1"/>
    <col min="2819" max="2819" width="15.7109375" style="1" customWidth="1"/>
    <col min="2820" max="2820" width="14.7109375" style="1" customWidth="1"/>
    <col min="2821" max="2821" width="15.28515625" style="1" customWidth="1"/>
    <col min="2822" max="2822" width="14.85546875" style="1" customWidth="1"/>
    <col min="2823" max="2823" width="13.5703125" style="1" customWidth="1"/>
    <col min="2824" max="2824" width="14.7109375" style="1" customWidth="1"/>
    <col min="2825" max="2825" width="15" style="1" customWidth="1"/>
    <col min="2826" max="2826" width="15.7109375" style="1" customWidth="1"/>
    <col min="2827" max="2827" width="9.140625" style="1"/>
    <col min="2828" max="2828" width="18.140625" style="1" customWidth="1"/>
    <col min="2829" max="3072" width="9.140625" style="1"/>
    <col min="3073" max="3073" width="4.42578125" style="1" customWidth="1"/>
    <col min="3074" max="3074" width="38.7109375" style="1" customWidth="1"/>
    <col min="3075" max="3075" width="15.7109375" style="1" customWidth="1"/>
    <col min="3076" max="3076" width="14.7109375" style="1" customWidth="1"/>
    <col min="3077" max="3077" width="15.28515625" style="1" customWidth="1"/>
    <col min="3078" max="3078" width="14.85546875" style="1" customWidth="1"/>
    <col min="3079" max="3079" width="13.5703125" style="1" customWidth="1"/>
    <col min="3080" max="3080" width="14.7109375" style="1" customWidth="1"/>
    <col min="3081" max="3081" width="15" style="1" customWidth="1"/>
    <col min="3082" max="3082" width="15.7109375" style="1" customWidth="1"/>
    <col min="3083" max="3083" width="9.140625" style="1"/>
    <col min="3084" max="3084" width="18.140625" style="1" customWidth="1"/>
    <col min="3085" max="3328" width="9.140625" style="1"/>
    <col min="3329" max="3329" width="4.42578125" style="1" customWidth="1"/>
    <col min="3330" max="3330" width="38.7109375" style="1" customWidth="1"/>
    <col min="3331" max="3331" width="15.7109375" style="1" customWidth="1"/>
    <col min="3332" max="3332" width="14.7109375" style="1" customWidth="1"/>
    <col min="3333" max="3333" width="15.28515625" style="1" customWidth="1"/>
    <col min="3334" max="3334" width="14.85546875" style="1" customWidth="1"/>
    <col min="3335" max="3335" width="13.5703125" style="1" customWidth="1"/>
    <col min="3336" max="3336" width="14.7109375" style="1" customWidth="1"/>
    <col min="3337" max="3337" width="15" style="1" customWidth="1"/>
    <col min="3338" max="3338" width="15.7109375" style="1" customWidth="1"/>
    <col min="3339" max="3339" width="9.140625" style="1"/>
    <col min="3340" max="3340" width="18.140625" style="1" customWidth="1"/>
    <col min="3341" max="3584" width="9.140625" style="1"/>
    <col min="3585" max="3585" width="4.42578125" style="1" customWidth="1"/>
    <col min="3586" max="3586" width="38.7109375" style="1" customWidth="1"/>
    <col min="3587" max="3587" width="15.7109375" style="1" customWidth="1"/>
    <col min="3588" max="3588" width="14.7109375" style="1" customWidth="1"/>
    <col min="3589" max="3589" width="15.28515625" style="1" customWidth="1"/>
    <col min="3590" max="3590" width="14.85546875" style="1" customWidth="1"/>
    <col min="3591" max="3591" width="13.5703125" style="1" customWidth="1"/>
    <col min="3592" max="3592" width="14.7109375" style="1" customWidth="1"/>
    <col min="3593" max="3593" width="15" style="1" customWidth="1"/>
    <col min="3594" max="3594" width="15.7109375" style="1" customWidth="1"/>
    <col min="3595" max="3595" width="9.140625" style="1"/>
    <col min="3596" max="3596" width="18.140625" style="1" customWidth="1"/>
    <col min="3597" max="3840" width="9.140625" style="1"/>
    <col min="3841" max="3841" width="4.42578125" style="1" customWidth="1"/>
    <col min="3842" max="3842" width="38.7109375" style="1" customWidth="1"/>
    <col min="3843" max="3843" width="15.7109375" style="1" customWidth="1"/>
    <col min="3844" max="3844" width="14.7109375" style="1" customWidth="1"/>
    <col min="3845" max="3845" width="15.28515625" style="1" customWidth="1"/>
    <col min="3846" max="3846" width="14.85546875" style="1" customWidth="1"/>
    <col min="3847" max="3847" width="13.5703125" style="1" customWidth="1"/>
    <col min="3848" max="3848" width="14.7109375" style="1" customWidth="1"/>
    <col min="3849" max="3849" width="15" style="1" customWidth="1"/>
    <col min="3850" max="3850" width="15.7109375" style="1" customWidth="1"/>
    <col min="3851" max="3851" width="9.140625" style="1"/>
    <col min="3852" max="3852" width="18.140625" style="1" customWidth="1"/>
    <col min="3853" max="4096" width="9.140625" style="1"/>
    <col min="4097" max="4097" width="4.42578125" style="1" customWidth="1"/>
    <col min="4098" max="4098" width="38.7109375" style="1" customWidth="1"/>
    <col min="4099" max="4099" width="15.7109375" style="1" customWidth="1"/>
    <col min="4100" max="4100" width="14.7109375" style="1" customWidth="1"/>
    <col min="4101" max="4101" width="15.28515625" style="1" customWidth="1"/>
    <col min="4102" max="4102" width="14.85546875" style="1" customWidth="1"/>
    <col min="4103" max="4103" width="13.5703125" style="1" customWidth="1"/>
    <col min="4104" max="4104" width="14.7109375" style="1" customWidth="1"/>
    <col min="4105" max="4105" width="15" style="1" customWidth="1"/>
    <col min="4106" max="4106" width="15.7109375" style="1" customWidth="1"/>
    <col min="4107" max="4107" width="9.140625" style="1"/>
    <col min="4108" max="4108" width="18.140625" style="1" customWidth="1"/>
    <col min="4109" max="4352" width="9.140625" style="1"/>
    <col min="4353" max="4353" width="4.42578125" style="1" customWidth="1"/>
    <col min="4354" max="4354" width="38.7109375" style="1" customWidth="1"/>
    <col min="4355" max="4355" width="15.7109375" style="1" customWidth="1"/>
    <col min="4356" max="4356" width="14.7109375" style="1" customWidth="1"/>
    <col min="4357" max="4357" width="15.28515625" style="1" customWidth="1"/>
    <col min="4358" max="4358" width="14.85546875" style="1" customWidth="1"/>
    <col min="4359" max="4359" width="13.5703125" style="1" customWidth="1"/>
    <col min="4360" max="4360" width="14.7109375" style="1" customWidth="1"/>
    <col min="4361" max="4361" width="15" style="1" customWidth="1"/>
    <col min="4362" max="4362" width="15.7109375" style="1" customWidth="1"/>
    <col min="4363" max="4363" width="9.140625" style="1"/>
    <col min="4364" max="4364" width="18.140625" style="1" customWidth="1"/>
    <col min="4365" max="4608" width="9.140625" style="1"/>
    <col min="4609" max="4609" width="4.42578125" style="1" customWidth="1"/>
    <col min="4610" max="4610" width="38.7109375" style="1" customWidth="1"/>
    <col min="4611" max="4611" width="15.7109375" style="1" customWidth="1"/>
    <col min="4612" max="4612" width="14.7109375" style="1" customWidth="1"/>
    <col min="4613" max="4613" width="15.28515625" style="1" customWidth="1"/>
    <col min="4614" max="4614" width="14.85546875" style="1" customWidth="1"/>
    <col min="4615" max="4615" width="13.5703125" style="1" customWidth="1"/>
    <col min="4616" max="4616" width="14.7109375" style="1" customWidth="1"/>
    <col min="4617" max="4617" width="15" style="1" customWidth="1"/>
    <col min="4618" max="4618" width="15.7109375" style="1" customWidth="1"/>
    <col min="4619" max="4619" width="9.140625" style="1"/>
    <col min="4620" max="4620" width="18.140625" style="1" customWidth="1"/>
    <col min="4621" max="4864" width="9.140625" style="1"/>
    <col min="4865" max="4865" width="4.42578125" style="1" customWidth="1"/>
    <col min="4866" max="4866" width="38.7109375" style="1" customWidth="1"/>
    <col min="4867" max="4867" width="15.7109375" style="1" customWidth="1"/>
    <col min="4868" max="4868" width="14.7109375" style="1" customWidth="1"/>
    <col min="4869" max="4869" width="15.28515625" style="1" customWidth="1"/>
    <col min="4870" max="4870" width="14.85546875" style="1" customWidth="1"/>
    <col min="4871" max="4871" width="13.5703125" style="1" customWidth="1"/>
    <col min="4872" max="4872" width="14.7109375" style="1" customWidth="1"/>
    <col min="4873" max="4873" width="15" style="1" customWidth="1"/>
    <col min="4874" max="4874" width="15.7109375" style="1" customWidth="1"/>
    <col min="4875" max="4875" width="9.140625" style="1"/>
    <col min="4876" max="4876" width="18.140625" style="1" customWidth="1"/>
    <col min="4877" max="5120" width="9.140625" style="1"/>
    <col min="5121" max="5121" width="4.42578125" style="1" customWidth="1"/>
    <col min="5122" max="5122" width="38.7109375" style="1" customWidth="1"/>
    <col min="5123" max="5123" width="15.7109375" style="1" customWidth="1"/>
    <col min="5124" max="5124" width="14.7109375" style="1" customWidth="1"/>
    <col min="5125" max="5125" width="15.28515625" style="1" customWidth="1"/>
    <col min="5126" max="5126" width="14.85546875" style="1" customWidth="1"/>
    <col min="5127" max="5127" width="13.5703125" style="1" customWidth="1"/>
    <col min="5128" max="5128" width="14.7109375" style="1" customWidth="1"/>
    <col min="5129" max="5129" width="15" style="1" customWidth="1"/>
    <col min="5130" max="5130" width="15.7109375" style="1" customWidth="1"/>
    <col min="5131" max="5131" width="9.140625" style="1"/>
    <col min="5132" max="5132" width="18.140625" style="1" customWidth="1"/>
    <col min="5133" max="5376" width="9.140625" style="1"/>
    <col min="5377" max="5377" width="4.42578125" style="1" customWidth="1"/>
    <col min="5378" max="5378" width="38.7109375" style="1" customWidth="1"/>
    <col min="5379" max="5379" width="15.7109375" style="1" customWidth="1"/>
    <col min="5380" max="5380" width="14.7109375" style="1" customWidth="1"/>
    <col min="5381" max="5381" width="15.28515625" style="1" customWidth="1"/>
    <col min="5382" max="5382" width="14.85546875" style="1" customWidth="1"/>
    <col min="5383" max="5383" width="13.5703125" style="1" customWidth="1"/>
    <col min="5384" max="5384" width="14.7109375" style="1" customWidth="1"/>
    <col min="5385" max="5385" width="15" style="1" customWidth="1"/>
    <col min="5386" max="5386" width="15.7109375" style="1" customWidth="1"/>
    <col min="5387" max="5387" width="9.140625" style="1"/>
    <col min="5388" max="5388" width="18.140625" style="1" customWidth="1"/>
    <col min="5389" max="5632" width="9.140625" style="1"/>
    <col min="5633" max="5633" width="4.42578125" style="1" customWidth="1"/>
    <col min="5634" max="5634" width="38.7109375" style="1" customWidth="1"/>
    <col min="5635" max="5635" width="15.7109375" style="1" customWidth="1"/>
    <col min="5636" max="5636" width="14.7109375" style="1" customWidth="1"/>
    <col min="5637" max="5637" width="15.28515625" style="1" customWidth="1"/>
    <col min="5638" max="5638" width="14.85546875" style="1" customWidth="1"/>
    <col min="5639" max="5639" width="13.5703125" style="1" customWidth="1"/>
    <col min="5640" max="5640" width="14.7109375" style="1" customWidth="1"/>
    <col min="5641" max="5641" width="15" style="1" customWidth="1"/>
    <col min="5642" max="5642" width="15.7109375" style="1" customWidth="1"/>
    <col min="5643" max="5643" width="9.140625" style="1"/>
    <col min="5644" max="5644" width="18.140625" style="1" customWidth="1"/>
    <col min="5645" max="5888" width="9.140625" style="1"/>
    <col min="5889" max="5889" width="4.42578125" style="1" customWidth="1"/>
    <col min="5890" max="5890" width="38.7109375" style="1" customWidth="1"/>
    <col min="5891" max="5891" width="15.7109375" style="1" customWidth="1"/>
    <col min="5892" max="5892" width="14.7109375" style="1" customWidth="1"/>
    <col min="5893" max="5893" width="15.28515625" style="1" customWidth="1"/>
    <col min="5894" max="5894" width="14.85546875" style="1" customWidth="1"/>
    <col min="5895" max="5895" width="13.5703125" style="1" customWidth="1"/>
    <col min="5896" max="5896" width="14.7109375" style="1" customWidth="1"/>
    <col min="5897" max="5897" width="15" style="1" customWidth="1"/>
    <col min="5898" max="5898" width="15.7109375" style="1" customWidth="1"/>
    <col min="5899" max="5899" width="9.140625" style="1"/>
    <col min="5900" max="5900" width="18.140625" style="1" customWidth="1"/>
    <col min="5901" max="6144" width="9.140625" style="1"/>
    <col min="6145" max="6145" width="4.42578125" style="1" customWidth="1"/>
    <col min="6146" max="6146" width="38.7109375" style="1" customWidth="1"/>
    <col min="6147" max="6147" width="15.7109375" style="1" customWidth="1"/>
    <col min="6148" max="6148" width="14.7109375" style="1" customWidth="1"/>
    <col min="6149" max="6149" width="15.28515625" style="1" customWidth="1"/>
    <col min="6150" max="6150" width="14.85546875" style="1" customWidth="1"/>
    <col min="6151" max="6151" width="13.5703125" style="1" customWidth="1"/>
    <col min="6152" max="6152" width="14.7109375" style="1" customWidth="1"/>
    <col min="6153" max="6153" width="15" style="1" customWidth="1"/>
    <col min="6154" max="6154" width="15.7109375" style="1" customWidth="1"/>
    <col min="6155" max="6155" width="9.140625" style="1"/>
    <col min="6156" max="6156" width="18.140625" style="1" customWidth="1"/>
    <col min="6157" max="6400" width="9.140625" style="1"/>
    <col min="6401" max="6401" width="4.42578125" style="1" customWidth="1"/>
    <col min="6402" max="6402" width="38.7109375" style="1" customWidth="1"/>
    <col min="6403" max="6403" width="15.7109375" style="1" customWidth="1"/>
    <col min="6404" max="6404" width="14.7109375" style="1" customWidth="1"/>
    <col min="6405" max="6405" width="15.28515625" style="1" customWidth="1"/>
    <col min="6406" max="6406" width="14.85546875" style="1" customWidth="1"/>
    <col min="6407" max="6407" width="13.5703125" style="1" customWidth="1"/>
    <col min="6408" max="6408" width="14.7109375" style="1" customWidth="1"/>
    <col min="6409" max="6409" width="15" style="1" customWidth="1"/>
    <col min="6410" max="6410" width="15.7109375" style="1" customWidth="1"/>
    <col min="6411" max="6411" width="9.140625" style="1"/>
    <col min="6412" max="6412" width="18.140625" style="1" customWidth="1"/>
    <col min="6413" max="6656" width="9.140625" style="1"/>
    <col min="6657" max="6657" width="4.42578125" style="1" customWidth="1"/>
    <col min="6658" max="6658" width="38.7109375" style="1" customWidth="1"/>
    <col min="6659" max="6659" width="15.7109375" style="1" customWidth="1"/>
    <col min="6660" max="6660" width="14.7109375" style="1" customWidth="1"/>
    <col min="6661" max="6661" width="15.28515625" style="1" customWidth="1"/>
    <col min="6662" max="6662" width="14.85546875" style="1" customWidth="1"/>
    <col min="6663" max="6663" width="13.5703125" style="1" customWidth="1"/>
    <col min="6664" max="6664" width="14.7109375" style="1" customWidth="1"/>
    <col min="6665" max="6665" width="15" style="1" customWidth="1"/>
    <col min="6666" max="6666" width="15.7109375" style="1" customWidth="1"/>
    <col min="6667" max="6667" width="9.140625" style="1"/>
    <col min="6668" max="6668" width="18.140625" style="1" customWidth="1"/>
    <col min="6669" max="6912" width="9.140625" style="1"/>
    <col min="6913" max="6913" width="4.42578125" style="1" customWidth="1"/>
    <col min="6914" max="6914" width="38.7109375" style="1" customWidth="1"/>
    <col min="6915" max="6915" width="15.7109375" style="1" customWidth="1"/>
    <col min="6916" max="6916" width="14.7109375" style="1" customWidth="1"/>
    <col min="6917" max="6917" width="15.28515625" style="1" customWidth="1"/>
    <col min="6918" max="6918" width="14.85546875" style="1" customWidth="1"/>
    <col min="6919" max="6919" width="13.5703125" style="1" customWidth="1"/>
    <col min="6920" max="6920" width="14.7109375" style="1" customWidth="1"/>
    <col min="6921" max="6921" width="15" style="1" customWidth="1"/>
    <col min="6922" max="6922" width="15.7109375" style="1" customWidth="1"/>
    <col min="6923" max="6923" width="9.140625" style="1"/>
    <col min="6924" max="6924" width="18.140625" style="1" customWidth="1"/>
    <col min="6925" max="7168" width="9.140625" style="1"/>
    <col min="7169" max="7169" width="4.42578125" style="1" customWidth="1"/>
    <col min="7170" max="7170" width="38.7109375" style="1" customWidth="1"/>
    <col min="7171" max="7171" width="15.7109375" style="1" customWidth="1"/>
    <col min="7172" max="7172" width="14.7109375" style="1" customWidth="1"/>
    <col min="7173" max="7173" width="15.28515625" style="1" customWidth="1"/>
    <col min="7174" max="7174" width="14.85546875" style="1" customWidth="1"/>
    <col min="7175" max="7175" width="13.5703125" style="1" customWidth="1"/>
    <col min="7176" max="7176" width="14.7109375" style="1" customWidth="1"/>
    <col min="7177" max="7177" width="15" style="1" customWidth="1"/>
    <col min="7178" max="7178" width="15.7109375" style="1" customWidth="1"/>
    <col min="7179" max="7179" width="9.140625" style="1"/>
    <col min="7180" max="7180" width="18.140625" style="1" customWidth="1"/>
    <col min="7181" max="7424" width="9.140625" style="1"/>
    <col min="7425" max="7425" width="4.42578125" style="1" customWidth="1"/>
    <col min="7426" max="7426" width="38.7109375" style="1" customWidth="1"/>
    <col min="7427" max="7427" width="15.7109375" style="1" customWidth="1"/>
    <col min="7428" max="7428" width="14.7109375" style="1" customWidth="1"/>
    <col min="7429" max="7429" width="15.28515625" style="1" customWidth="1"/>
    <col min="7430" max="7430" width="14.85546875" style="1" customWidth="1"/>
    <col min="7431" max="7431" width="13.5703125" style="1" customWidth="1"/>
    <col min="7432" max="7432" width="14.7109375" style="1" customWidth="1"/>
    <col min="7433" max="7433" width="15" style="1" customWidth="1"/>
    <col min="7434" max="7434" width="15.7109375" style="1" customWidth="1"/>
    <col min="7435" max="7435" width="9.140625" style="1"/>
    <col min="7436" max="7436" width="18.140625" style="1" customWidth="1"/>
    <col min="7437" max="7680" width="9.140625" style="1"/>
    <col min="7681" max="7681" width="4.42578125" style="1" customWidth="1"/>
    <col min="7682" max="7682" width="38.7109375" style="1" customWidth="1"/>
    <col min="7683" max="7683" width="15.7109375" style="1" customWidth="1"/>
    <col min="7684" max="7684" width="14.7109375" style="1" customWidth="1"/>
    <col min="7685" max="7685" width="15.28515625" style="1" customWidth="1"/>
    <col min="7686" max="7686" width="14.85546875" style="1" customWidth="1"/>
    <col min="7687" max="7687" width="13.5703125" style="1" customWidth="1"/>
    <col min="7688" max="7688" width="14.7109375" style="1" customWidth="1"/>
    <col min="7689" max="7689" width="15" style="1" customWidth="1"/>
    <col min="7690" max="7690" width="15.7109375" style="1" customWidth="1"/>
    <col min="7691" max="7691" width="9.140625" style="1"/>
    <col min="7692" max="7692" width="18.140625" style="1" customWidth="1"/>
    <col min="7693" max="7936" width="9.140625" style="1"/>
    <col min="7937" max="7937" width="4.42578125" style="1" customWidth="1"/>
    <col min="7938" max="7938" width="38.7109375" style="1" customWidth="1"/>
    <col min="7939" max="7939" width="15.7109375" style="1" customWidth="1"/>
    <col min="7940" max="7940" width="14.7109375" style="1" customWidth="1"/>
    <col min="7941" max="7941" width="15.28515625" style="1" customWidth="1"/>
    <col min="7942" max="7942" width="14.85546875" style="1" customWidth="1"/>
    <col min="7943" max="7943" width="13.5703125" style="1" customWidth="1"/>
    <col min="7944" max="7944" width="14.7109375" style="1" customWidth="1"/>
    <col min="7945" max="7945" width="15" style="1" customWidth="1"/>
    <col min="7946" max="7946" width="15.7109375" style="1" customWidth="1"/>
    <col min="7947" max="7947" width="9.140625" style="1"/>
    <col min="7948" max="7948" width="18.140625" style="1" customWidth="1"/>
    <col min="7949" max="8192" width="9.140625" style="1"/>
    <col min="8193" max="8193" width="4.42578125" style="1" customWidth="1"/>
    <col min="8194" max="8194" width="38.7109375" style="1" customWidth="1"/>
    <col min="8195" max="8195" width="15.7109375" style="1" customWidth="1"/>
    <col min="8196" max="8196" width="14.7109375" style="1" customWidth="1"/>
    <col min="8197" max="8197" width="15.28515625" style="1" customWidth="1"/>
    <col min="8198" max="8198" width="14.85546875" style="1" customWidth="1"/>
    <col min="8199" max="8199" width="13.5703125" style="1" customWidth="1"/>
    <col min="8200" max="8200" width="14.7109375" style="1" customWidth="1"/>
    <col min="8201" max="8201" width="15" style="1" customWidth="1"/>
    <col min="8202" max="8202" width="15.7109375" style="1" customWidth="1"/>
    <col min="8203" max="8203" width="9.140625" style="1"/>
    <col min="8204" max="8204" width="18.140625" style="1" customWidth="1"/>
    <col min="8205" max="8448" width="9.140625" style="1"/>
    <col min="8449" max="8449" width="4.42578125" style="1" customWidth="1"/>
    <col min="8450" max="8450" width="38.7109375" style="1" customWidth="1"/>
    <col min="8451" max="8451" width="15.7109375" style="1" customWidth="1"/>
    <col min="8452" max="8452" width="14.7109375" style="1" customWidth="1"/>
    <col min="8453" max="8453" width="15.28515625" style="1" customWidth="1"/>
    <col min="8454" max="8454" width="14.85546875" style="1" customWidth="1"/>
    <col min="8455" max="8455" width="13.5703125" style="1" customWidth="1"/>
    <col min="8456" max="8456" width="14.7109375" style="1" customWidth="1"/>
    <col min="8457" max="8457" width="15" style="1" customWidth="1"/>
    <col min="8458" max="8458" width="15.7109375" style="1" customWidth="1"/>
    <col min="8459" max="8459" width="9.140625" style="1"/>
    <col min="8460" max="8460" width="18.140625" style="1" customWidth="1"/>
    <col min="8461" max="8704" width="9.140625" style="1"/>
    <col min="8705" max="8705" width="4.42578125" style="1" customWidth="1"/>
    <col min="8706" max="8706" width="38.7109375" style="1" customWidth="1"/>
    <col min="8707" max="8707" width="15.7109375" style="1" customWidth="1"/>
    <col min="8708" max="8708" width="14.7109375" style="1" customWidth="1"/>
    <col min="8709" max="8709" width="15.28515625" style="1" customWidth="1"/>
    <col min="8710" max="8710" width="14.85546875" style="1" customWidth="1"/>
    <col min="8711" max="8711" width="13.5703125" style="1" customWidth="1"/>
    <col min="8712" max="8712" width="14.7109375" style="1" customWidth="1"/>
    <col min="8713" max="8713" width="15" style="1" customWidth="1"/>
    <col min="8714" max="8714" width="15.7109375" style="1" customWidth="1"/>
    <col min="8715" max="8715" width="9.140625" style="1"/>
    <col min="8716" max="8716" width="18.140625" style="1" customWidth="1"/>
    <col min="8717" max="8960" width="9.140625" style="1"/>
    <col min="8961" max="8961" width="4.42578125" style="1" customWidth="1"/>
    <col min="8962" max="8962" width="38.7109375" style="1" customWidth="1"/>
    <col min="8963" max="8963" width="15.7109375" style="1" customWidth="1"/>
    <col min="8964" max="8964" width="14.7109375" style="1" customWidth="1"/>
    <col min="8965" max="8965" width="15.28515625" style="1" customWidth="1"/>
    <col min="8966" max="8966" width="14.85546875" style="1" customWidth="1"/>
    <col min="8967" max="8967" width="13.5703125" style="1" customWidth="1"/>
    <col min="8968" max="8968" width="14.7109375" style="1" customWidth="1"/>
    <col min="8969" max="8969" width="15" style="1" customWidth="1"/>
    <col min="8970" max="8970" width="15.7109375" style="1" customWidth="1"/>
    <col min="8971" max="8971" width="9.140625" style="1"/>
    <col min="8972" max="8972" width="18.140625" style="1" customWidth="1"/>
    <col min="8973" max="9216" width="9.140625" style="1"/>
    <col min="9217" max="9217" width="4.42578125" style="1" customWidth="1"/>
    <col min="9218" max="9218" width="38.7109375" style="1" customWidth="1"/>
    <col min="9219" max="9219" width="15.7109375" style="1" customWidth="1"/>
    <col min="9220" max="9220" width="14.7109375" style="1" customWidth="1"/>
    <col min="9221" max="9221" width="15.28515625" style="1" customWidth="1"/>
    <col min="9222" max="9222" width="14.85546875" style="1" customWidth="1"/>
    <col min="9223" max="9223" width="13.5703125" style="1" customWidth="1"/>
    <col min="9224" max="9224" width="14.7109375" style="1" customWidth="1"/>
    <col min="9225" max="9225" width="15" style="1" customWidth="1"/>
    <col min="9226" max="9226" width="15.7109375" style="1" customWidth="1"/>
    <col min="9227" max="9227" width="9.140625" style="1"/>
    <col min="9228" max="9228" width="18.140625" style="1" customWidth="1"/>
    <col min="9229" max="9472" width="9.140625" style="1"/>
    <col min="9473" max="9473" width="4.42578125" style="1" customWidth="1"/>
    <col min="9474" max="9474" width="38.7109375" style="1" customWidth="1"/>
    <col min="9475" max="9475" width="15.7109375" style="1" customWidth="1"/>
    <col min="9476" max="9476" width="14.7109375" style="1" customWidth="1"/>
    <col min="9477" max="9477" width="15.28515625" style="1" customWidth="1"/>
    <col min="9478" max="9478" width="14.85546875" style="1" customWidth="1"/>
    <col min="9479" max="9479" width="13.5703125" style="1" customWidth="1"/>
    <col min="9480" max="9480" width="14.7109375" style="1" customWidth="1"/>
    <col min="9481" max="9481" width="15" style="1" customWidth="1"/>
    <col min="9482" max="9482" width="15.7109375" style="1" customWidth="1"/>
    <col min="9483" max="9483" width="9.140625" style="1"/>
    <col min="9484" max="9484" width="18.140625" style="1" customWidth="1"/>
    <col min="9485" max="9728" width="9.140625" style="1"/>
    <col min="9729" max="9729" width="4.42578125" style="1" customWidth="1"/>
    <col min="9730" max="9730" width="38.7109375" style="1" customWidth="1"/>
    <col min="9731" max="9731" width="15.7109375" style="1" customWidth="1"/>
    <col min="9732" max="9732" width="14.7109375" style="1" customWidth="1"/>
    <col min="9733" max="9733" width="15.28515625" style="1" customWidth="1"/>
    <col min="9734" max="9734" width="14.85546875" style="1" customWidth="1"/>
    <col min="9735" max="9735" width="13.5703125" style="1" customWidth="1"/>
    <col min="9736" max="9736" width="14.7109375" style="1" customWidth="1"/>
    <col min="9737" max="9737" width="15" style="1" customWidth="1"/>
    <col min="9738" max="9738" width="15.7109375" style="1" customWidth="1"/>
    <col min="9739" max="9739" width="9.140625" style="1"/>
    <col min="9740" max="9740" width="18.140625" style="1" customWidth="1"/>
    <col min="9741" max="9984" width="9.140625" style="1"/>
    <col min="9985" max="9985" width="4.42578125" style="1" customWidth="1"/>
    <col min="9986" max="9986" width="38.7109375" style="1" customWidth="1"/>
    <col min="9987" max="9987" width="15.7109375" style="1" customWidth="1"/>
    <col min="9988" max="9988" width="14.7109375" style="1" customWidth="1"/>
    <col min="9989" max="9989" width="15.28515625" style="1" customWidth="1"/>
    <col min="9990" max="9990" width="14.85546875" style="1" customWidth="1"/>
    <col min="9991" max="9991" width="13.5703125" style="1" customWidth="1"/>
    <col min="9992" max="9992" width="14.7109375" style="1" customWidth="1"/>
    <col min="9993" max="9993" width="15" style="1" customWidth="1"/>
    <col min="9994" max="9994" width="15.7109375" style="1" customWidth="1"/>
    <col min="9995" max="9995" width="9.140625" style="1"/>
    <col min="9996" max="9996" width="18.140625" style="1" customWidth="1"/>
    <col min="9997" max="10240" width="9.140625" style="1"/>
    <col min="10241" max="10241" width="4.42578125" style="1" customWidth="1"/>
    <col min="10242" max="10242" width="38.7109375" style="1" customWidth="1"/>
    <col min="10243" max="10243" width="15.7109375" style="1" customWidth="1"/>
    <col min="10244" max="10244" width="14.7109375" style="1" customWidth="1"/>
    <col min="10245" max="10245" width="15.28515625" style="1" customWidth="1"/>
    <col min="10246" max="10246" width="14.85546875" style="1" customWidth="1"/>
    <col min="10247" max="10247" width="13.5703125" style="1" customWidth="1"/>
    <col min="10248" max="10248" width="14.7109375" style="1" customWidth="1"/>
    <col min="10249" max="10249" width="15" style="1" customWidth="1"/>
    <col min="10250" max="10250" width="15.7109375" style="1" customWidth="1"/>
    <col min="10251" max="10251" width="9.140625" style="1"/>
    <col min="10252" max="10252" width="18.140625" style="1" customWidth="1"/>
    <col min="10253" max="10496" width="9.140625" style="1"/>
    <col min="10497" max="10497" width="4.42578125" style="1" customWidth="1"/>
    <col min="10498" max="10498" width="38.7109375" style="1" customWidth="1"/>
    <col min="10499" max="10499" width="15.7109375" style="1" customWidth="1"/>
    <col min="10500" max="10500" width="14.7109375" style="1" customWidth="1"/>
    <col min="10501" max="10501" width="15.28515625" style="1" customWidth="1"/>
    <col min="10502" max="10502" width="14.85546875" style="1" customWidth="1"/>
    <col min="10503" max="10503" width="13.5703125" style="1" customWidth="1"/>
    <col min="10504" max="10504" width="14.7109375" style="1" customWidth="1"/>
    <col min="10505" max="10505" width="15" style="1" customWidth="1"/>
    <col min="10506" max="10506" width="15.7109375" style="1" customWidth="1"/>
    <col min="10507" max="10507" width="9.140625" style="1"/>
    <col min="10508" max="10508" width="18.140625" style="1" customWidth="1"/>
    <col min="10509" max="10752" width="9.140625" style="1"/>
    <col min="10753" max="10753" width="4.42578125" style="1" customWidth="1"/>
    <col min="10754" max="10754" width="38.7109375" style="1" customWidth="1"/>
    <col min="10755" max="10755" width="15.7109375" style="1" customWidth="1"/>
    <col min="10756" max="10756" width="14.7109375" style="1" customWidth="1"/>
    <col min="10757" max="10757" width="15.28515625" style="1" customWidth="1"/>
    <col min="10758" max="10758" width="14.85546875" style="1" customWidth="1"/>
    <col min="10759" max="10759" width="13.5703125" style="1" customWidth="1"/>
    <col min="10760" max="10760" width="14.7109375" style="1" customWidth="1"/>
    <col min="10761" max="10761" width="15" style="1" customWidth="1"/>
    <col min="10762" max="10762" width="15.7109375" style="1" customWidth="1"/>
    <col min="10763" max="10763" width="9.140625" style="1"/>
    <col min="10764" max="10764" width="18.140625" style="1" customWidth="1"/>
    <col min="10765" max="11008" width="9.140625" style="1"/>
    <col min="11009" max="11009" width="4.42578125" style="1" customWidth="1"/>
    <col min="11010" max="11010" width="38.7109375" style="1" customWidth="1"/>
    <col min="11011" max="11011" width="15.7109375" style="1" customWidth="1"/>
    <col min="11012" max="11012" width="14.7109375" style="1" customWidth="1"/>
    <col min="11013" max="11013" width="15.28515625" style="1" customWidth="1"/>
    <col min="11014" max="11014" width="14.85546875" style="1" customWidth="1"/>
    <col min="11015" max="11015" width="13.5703125" style="1" customWidth="1"/>
    <col min="11016" max="11016" width="14.7109375" style="1" customWidth="1"/>
    <col min="11017" max="11017" width="15" style="1" customWidth="1"/>
    <col min="11018" max="11018" width="15.7109375" style="1" customWidth="1"/>
    <col min="11019" max="11019" width="9.140625" style="1"/>
    <col min="11020" max="11020" width="18.140625" style="1" customWidth="1"/>
    <col min="11021" max="11264" width="9.140625" style="1"/>
    <col min="11265" max="11265" width="4.42578125" style="1" customWidth="1"/>
    <col min="11266" max="11266" width="38.7109375" style="1" customWidth="1"/>
    <col min="11267" max="11267" width="15.7109375" style="1" customWidth="1"/>
    <col min="11268" max="11268" width="14.7109375" style="1" customWidth="1"/>
    <col min="11269" max="11269" width="15.28515625" style="1" customWidth="1"/>
    <col min="11270" max="11270" width="14.85546875" style="1" customWidth="1"/>
    <col min="11271" max="11271" width="13.5703125" style="1" customWidth="1"/>
    <col min="11272" max="11272" width="14.7109375" style="1" customWidth="1"/>
    <col min="11273" max="11273" width="15" style="1" customWidth="1"/>
    <col min="11274" max="11274" width="15.7109375" style="1" customWidth="1"/>
    <col min="11275" max="11275" width="9.140625" style="1"/>
    <col min="11276" max="11276" width="18.140625" style="1" customWidth="1"/>
    <col min="11277" max="11520" width="9.140625" style="1"/>
    <col min="11521" max="11521" width="4.42578125" style="1" customWidth="1"/>
    <col min="11522" max="11522" width="38.7109375" style="1" customWidth="1"/>
    <col min="11523" max="11523" width="15.7109375" style="1" customWidth="1"/>
    <col min="11524" max="11524" width="14.7109375" style="1" customWidth="1"/>
    <col min="11525" max="11525" width="15.28515625" style="1" customWidth="1"/>
    <col min="11526" max="11526" width="14.85546875" style="1" customWidth="1"/>
    <col min="11527" max="11527" width="13.5703125" style="1" customWidth="1"/>
    <col min="11528" max="11528" width="14.7109375" style="1" customWidth="1"/>
    <col min="11529" max="11529" width="15" style="1" customWidth="1"/>
    <col min="11530" max="11530" width="15.7109375" style="1" customWidth="1"/>
    <col min="11531" max="11531" width="9.140625" style="1"/>
    <col min="11532" max="11532" width="18.140625" style="1" customWidth="1"/>
    <col min="11533" max="11776" width="9.140625" style="1"/>
    <col min="11777" max="11777" width="4.42578125" style="1" customWidth="1"/>
    <col min="11778" max="11778" width="38.7109375" style="1" customWidth="1"/>
    <col min="11779" max="11779" width="15.7109375" style="1" customWidth="1"/>
    <col min="11780" max="11780" width="14.7109375" style="1" customWidth="1"/>
    <col min="11781" max="11781" width="15.28515625" style="1" customWidth="1"/>
    <col min="11782" max="11782" width="14.85546875" style="1" customWidth="1"/>
    <col min="11783" max="11783" width="13.5703125" style="1" customWidth="1"/>
    <col min="11784" max="11784" width="14.7109375" style="1" customWidth="1"/>
    <col min="11785" max="11785" width="15" style="1" customWidth="1"/>
    <col min="11786" max="11786" width="15.7109375" style="1" customWidth="1"/>
    <col min="11787" max="11787" width="9.140625" style="1"/>
    <col min="11788" max="11788" width="18.140625" style="1" customWidth="1"/>
    <col min="11789" max="12032" width="9.140625" style="1"/>
    <col min="12033" max="12033" width="4.42578125" style="1" customWidth="1"/>
    <col min="12034" max="12034" width="38.7109375" style="1" customWidth="1"/>
    <col min="12035" max="12035" width="15.7109375" style="1" customWidth="1"/>
    <col min="12036" max="12036" width="14.7109375" style="1" customWidth="1"/>
    <col min="12037" max="12037" width="15.28515625" style="1" customWidth="1"/>
    <col min="12038" max="12038" width="14.85546875" style="1" customWidth="1"/>
    <col min="12039" max="12039" width="13.5703125" style="1" customWidth="1"/>
    <col min="12040" max="12040" width="14.7109375" style="1" customWidth="1"/>
    <col min="12041" max="12041" width="15" style="1" customWidth="1"/>
    <col min="12042" max="12042" width="15.7109375" style="1" customWidth="1"/>
    <col min="12043" max="12043" width="9.140625" style="1"/>
    <col min="12044" max="12044" width="18.140625" style="1" customWidth="1"/>
    <col min="12045" max="12288" width="9.140625" style="1"/>
    <col min="12289" max="12289" width="4.42578125" style="1" customWidth="1"/>
    <col min="12290" max="12290" width="38.7109375" style="1" customWidth="1"/>
    <col min="12291" max="12291" width="15.7109375" style="1" customWidth="1"/>
    <col min="12292" max="12292" width="14.7109375" style="1" customWidth="1"/>
    <col min="12293" max="12293" width="15.28515625" style="1" customWidth="1"/>
    <col min="12294" max="12294" width="14.85546875" style="1" customWidth="1"/>
    <col min="12295" max="12295" width="13.5703125" style="1" customWidth="1"/>
    <col min="12296" max="12296" width="14.7109375" style="1" customWidth="1"/>
    <col min="12297" max="12297" width="15" style="1" customWidth="1"/>
    <col min="12298" max="12298" width="15.7109375" style="1" customWidth="1"/>
    <col min="12299" max="12299" width="9.140625" style="1"/>
    <col min="12300" max="12300" width="18.140625" style="1" customWidth="1"/>
    <col min="12301" max="12544" width="9.140625" style="1"/>
    <col min="12545" max="12545" width="4.42578125" style="1" customWidth="1"/>
    <col min="12546" max="12546" width="38.7109375" style="1" customWidth="1"/>
    <col min="12547" max="12547" width="15.7109375" style="1" customWidth="1"/>
    <col min="12548" max="12548" width="14.7109375" style="1" customWidth="1"/>
    <col min="12549" max="12549" width="15.28515625" style="1" customWidth="1"/>
    <col min="12550" max="12550" width="14.85546875" style="1" customWidth="1"/>
    <col min="12551" max="12551" width="13.5703125" style="1" customWidth="1"/>
    <col min="12552" max="12552" width="14.7109375" style="1" customWidth="1"/>
    <col min="12553" max="12553" width="15" style="1" customWidth="1"/>
    <col min="12554" max="12554" width="15.7109375" style="1" customWidth="1"/>
    <col min="12555" max="12555" width="9.140625" style="1"/>
    <col min="12556" max="12556" width="18.140625" style="1" customWidth="1"/>
    <col min="12557" max="12800" width="9.140625" style="1"/>
    <col min="12801" max="12801" width="4.42578125" style="1" customWidth="1"/>
    <col min="12802" max="12802" width="38.7109375" style="1" customWidth="1"/>
    <col min="12803" max="12803" width="15.7109375" style="1" customWidth="1"/>
    <col min="12804" max="12804" width="14.7109375" style="1" customWidth="1"/>
    <col min="12805" max="12805" width="15.28515625" style="1" customWidth="1"/>
    <col min="12806" max="12806" width="14.85546875" style="1" customWidth="1"/>
    <col min="12807" max="12807" width="13.5703125" style="1" customWidth="1"/>
    <col min="12808" max="12808" width="14.7109375" style="1" customWidth="1"/>
    <col min="12809" max="12809" width="15" style="1" customWidth="1"/>
    <col min="12810" max="12810" width="15.7109375" style="1" customWidth="1"/>
    <col min="12811" max="12811" width="9.140625" style="1"/>
    <col min="12812" max="12812" width="18.140625" style="1" customWidth="1"/>
    <col min="12813" max="13056" width="9.140625" style="1"/>
    <col min="13057" max="13057" width="4.42578125" style="1" customWidth="1"/>
    <col min="13058" max="13058" width="38.7109375" style="1" customWidth="1"/>
    <col min="13059" max="13059" width="15.7109375" style="1" customWidth="1"/>
    <col min="13060" max="13060" width="14.7109375" style="1" customWidth="1"/>
    <col min="13061" max="13061" width="15.28515625" style="1" customWidth="1"/>
    <col min="13062" max="13062" width="14.85546875" style="1" customWidth="1"/>
    <col min="13063" max="13063" width="13.5703125" style="1" customWidth="1"/>
    <col min="13064" max="13064" width="14.7109375" style="1" customWidth="1"/>
    <col min="13065" max="13065" width="15" style="1" customWidth="1"/>
    <col min="13066" max="13066" width="15.7109375" style="1" customWidth="1"/>
    <col min="13067" max="13067" width="9.140625" style="1"/>
    <col min="13068" max="13068" width="18.140625" style="1" customWidth="1"/>
    <col min="13069" max="13312" width="9.140625" style="1"/>
    <col min="13313" max="13313" width="4.42578125" style="1" customWidth="1"/>
    <col min="13314" max="13314" width="38.7109375" style="1" customWidth="1"/>
    <col min="13315" max="13315" width="15.7109375" style="1" customWidth="1"/>
    <col min="13316" max="13316" width="14.7109375" style="1" customWidth="1"/>
    <col min="13317" max="13317" width="15.28515625" style="1" customWidth="1"/>
    <col min="13318" max="13318" width="14.85546875" style="1" customWidth="1"/>
    <col min="13319" max="13319" width="13.5703125" style="1" customWidth="1"/>
    <col min="13320" max="13320" width="14.7109375" style="1" customWidth="1"/>
    <col min="13321" max="13321" width="15" style="1" customWidth="1"/>
    <col min="13322" max="13322" width="15.7109375" style="1" customWidth="1"/>
    <col min="13323" max="13323" width="9.140625" style="1"/>
    <col min="13324" max="13324" width="18.140625" style="1" customWidth="1"/>
    <col min="13325" max="13568" width="9.140625" style="1"/>
    <col min="13569" max="13569" width="4.42578125" style="1" customWidth="1"/>
    <col min="13570" max="13570" width="38.7109375" style="1" customWidth="1"/>
    <col min="13571" max="13571" width="15.7109375" style="1" customWidth="1"/>
    <col min="13572" max="13572" width="14.7109375" style="1" customWidth="1"/>
    <col min="13573" max="13573" width="15.28515625" style="1" customWidth="1"/>
    <col min="13574" max="13574" width="14.85546875" style="1" customWidth="1"/>
    <col min="13575" max="13575" width="13.5703125" style="1" customWidth="1"/>
    <col min="13576" max="13576" width="14.7109375" style="1" customWidth="1"/>
    <col min="13577" max="13577" width="15" style="1" customWidth="1"/>
    <col min="13578" max="13578" width="15.7109375" style="1" customWidth="1"/>
    <col min="13579" max="13579" width="9.140625" style="1"/>
    <col min="13580" max="13580" width="18.140625" style="1" customWidth="1"/>
    <col min="13581" max="13824" width="9.140625" style="1"/>
    <col min="13825" max="13825" width="4.42578125" style="1" customWidth="1"/>
    <col min="13826" max="13826" width="38.7109375" style="1" customWidth="1"/>
    <col min="13827" max="13827" width="15.7109375" style="1" customWidth="1"/>
    <col min="13828" max="13828" width="14.7109375" style="1" customWidth="1"/>
    <col min="13829" max="13829" width="15.28515625" style="1" customWidth="1"/>
    <col min="13830" max="13830" width="14.85546875" style="1" customWidth="1"/>
    <col min="13831" max="13831" width="13.5703125" style="1" customWidth="1"/>
    <col min="13832" max="13832" width="14.7109375" style="1" customWidth="1"/>
    <col min="13833" max="13833" width="15" style="1" customWidth="1"/>
    <col min="13834" max="13834" width="15.7109375" style="1" customWidth="1"/>
    <col min="13835" max="13835" width="9.140625" style="1"/>
    <col min="13836" max="13836" width="18.140625" style="1" customWidth="1"/>
    <col min="13837" max="14080" width="9.140625" style="1"/>
    <col min="14081" max="14081" width="4.42578125" style="1" customWidth="1"/>
    <col min="14082" max="14082" width="38.7109375" style="1" customWidth="1"/>
    <col min="14083" max="14083" width="15.7109375" style="1" customWidth="1"/>
    <col min="14084" max="14084" width="14.7109375" style="1" customWidth="1"/>
    <col min="14085" max="14085" width="15.28515625" style="1" customWidth="1"/>
    <col min="14086" max="14086" width="14.85546875" style="1" customWidth="1"/>
    <col min="14087" max="14087" width="13.5703125" style="1" customWidth="1"/>
    <col min="14088" max="14088" width="14.7109375" style="1" customWidth="1"/>
    <col min="14089" max="14089" width="15" style="1" customWidth="1"/>
    <col min="14090" max="14090" width="15.7109375" style="1" customWidth="1"/>
    <col min="14091" max="14091" width="9.140625" style="1"/>
    <col min="14092" max="14092" width="18.140625" style="1" customWidth="1"/>
    <col min="14093" max="14336" width="9.140625" style="1"/>
    <col min="14337" max="14337" width="4.42578125" style="1" customWidth="1"/>
    <col min="14338" max="14338" width="38.7109375" style="1" customWidth="1"/>
    <col min="14339" max="14339" width="15.7109375" style="1" customWidth="1"/>
    <col min="14340" max="14340" width="14.7109375" style="1" customWidth="1"/>
    <col min="14341" max="14341" width="15.28515625" style="1" customWidth="1"/>
    <col min="14342" max="14342" width="14.85546875" style="1" customWidth="1"/>
    <col min="14343" max="14343" width="13.5703125" style="1" customWidth="1"/>
    <col min="14344" max="14344" width="14.7109375" style="1" customWidth="1"/>
    <col min="14345" max="14345" width="15" style="1" customWidth="1"/>
    <col min="14346" max="14346" width="15.7109375" style="1" customWidth="1"/>
    <col min="14347" max="14347" width="9.140625" style="1"/>
    <col min="14348" max="14348" width="18.140625" style="1" customWidth="1"/>
    <col min="14349" max="14592" width="9.140625" style="1"/>
    <col min="14593" max="14593" width="4.42578125" style="1" customWidth="1"/>
    <col min="14594" max="14594" width="38.7109375" style="1" customWidth="1"/>
    <col min="14595" max="14595" width="15.7109375" style="1" customWidth="1"/>
    <col min="14596" max="14596" width="14.7109375" style="1" customWidth="1"/>
    <col min="14597" max="14597" width="15.28515625" style="1" customWidth="1"/>
    <col min="14598" max="14598" width="14.85546875" style="1" customWidth="1"/>
    <col min="14599" max="14599" width="13.5703125" style="1" customWidth="1"/>
    <col min="14600" max="14600" width="14.7109375" style="1" customWidth="1"/>
    <col min="14601" max="14601" width="15" style="1" customWidth="1"/>
    <col min="14602" max="14602" width="15.7109375" style="1" customWidth="1"/>
    <col min="14603" max="14603" width="9.140625" style="1"/>
    <col min="14604" max="14604" width="18.140625" style="1" customWidth="1"/>
    <col min="14605" max="14848" width="9.140625" style="1"/>
    <col min="14849" max="14849" width="4.42578125" style="1" customWidth="1"/>
    <col min="14850" max="14850" width="38.7109375" style="1" customWidth="1"/>
    <col min="14851" max="14851" width="15.7109375" style="1" customWidth="1"/>
    <col min="14852" max="14852" width="14.7109375" style="1" customWidth="1"/>
    <col min="14853" max="14853" width="15.28515625" style="1" customWidth="1"/>
    <col min="14854" max="14854" width="14.85546875" style="1" customWidth="1"/>
    <col min="14855" max="14855" width="13.5703125" style="1" customWidth="1"/>
    <col min="14856" max="14856" width="14.7109375" style="1" customWidth="1"/>
    <col min="14857" max="14857" width="15" style="1" customWidth="1"/>
    <col min="14858" max="14858" width="15.7109375" style="1" customWidth="1"/>
    <col min="14859" max="14859" width="9.140625" style="1"/>
    <col min="14860" max="14860" width="18.140625" style="1" customWidth="1"/>
    <col min="14861" max="15104" width="9.140625" style="1"/>
    <col min="15105" max="15105" width="4.42578125" style="1" customWidth="1"/>
    <col min="15106" max="15106" width="38.7109375" style="1" customWidth="1"/>
    <col min="15107" max="15107" width="15.7109375" style="1" customWidth="1"/>
    <col min="15108" max="15108" width="14.7109375" style="1" customWidth="1"/>
    <col min="15109" max="15109" width="15.28515625" style="1" customWidth="1"/>
    <col min="15110" max="15110" width="14.85546875" style="1" customWidth="1"/>
    <col min="15111" max="15111" width="13.5703125" style="1" customWidth="1"/>
    <col min="15112" max="15112" width="14.7109375" style="1" customWidth="1"/>
    <col min="15113" max="15113" width="15" style="1" customWidth="1"/>
    <col min="15114" max="15114" width="15.7109375" style="1" customWidth="1"/>
    <col min="15115" max="15115" width="9.140625" style="1"/>
    <col min="15116" max="15116" width="18.140625" style="1" customWidth="1"/>
    <col min="15117" max="15360" width="9.140625" style="1"/>
    <col min="15361" max="15361" width="4.42578125" style="1" customWidth="1"/>
    <col min="15362" max="15362" width="38.7109375" style="1" customWidth="1"/>
    <col min="15363" max="15363" width="15.7109375" style="1" customWidth="1"/>
    <col min="15364" max="15364" width="14.7109375" style="1" customWidth="1"/>
    <col min="15365" max="15365" width="15.28515625" style="1" customWidth="1"/>
    <col min="15366" max="15366" width="14.85546875" style="1" customWidth="1"/>
    <col min="15367" max="15367" width="13.5703125" style="1" customWidth="1"/>
    <col min="15368" max="15368" width="14.7109375" style="1" customWidth="1"/>
    <col min="15369" max="15369" width="15" style="1" customWidth="1"/>
    <col min="15370" max="15370" width="15.7109375" style="1" customWidth="1"/>
    <col min="15371" max="15371" width="9.140625" style="1"/>
    <col min="15372" max="15372" width="18.140625" style="1" customWidth="1"/>
    <col min="15373" max="15616" width="9.140625" style="1"/>
    <col min="15617" max="15617" width="4.42578125" style="1" customWidth="1"/>
    <col min="15618" max="15618" width="38.7109375" style="1" customWidth="1"/>
    <col min="15619" max="15619" width="15.7109375" style="1" customWidth="1"/>
    <col min="15620" max="15620" width="14.7109375" style="1" customWidth="1"/>
    <col min="15621" max="15621" width="15.28515625" style="1" customWidth="1"/>
    <col min="15622" max="15622" width="14.85546875" style="1" customWidth="1"/>
    <col min="15623" max="15623" width="13.5703125" style="1" customWidth="1"/>
    <col min="15624" max="15624" width="14.7109375" style="1" customWidth="1"/>
    <col min="15625" max="15625" width="15" style="1" customWidth="1"/>
    <col min="15626" max="15626" width="15.7109375" style="1" customWidth="1"/>
    <col min="15627" max="15627" width="9.140625" style="1"/>
    <col min="15628" max="15628" width="18.140625" style="1" customWidth="1"/>
    <col min="15629" max="15872" width="9.140625" style="1"/>
    <col min="15873" max="15873" width="4.42578125" style="1" customWidth="1"/>
    <col min="15874" max="15874" width="38.7109375" style="1" customWidth="1"/>
    <col min="15875" max="15875" width="15.7109375" style="1" customWidth="1"/>
    <col min="15876" max="15876" width="14.7109375" style="1" customWidth="1"/>
    <col min="15877" max="15877" width="15.28515625" style="1" customWidth="1"/>
    <col min="15878" max="15878" width="14.85546875" style="1" customWidth="1"/>
    <col min="15879" max="15879" width="13.5703125" style="1" customWidth="1"/>
    <col min="15880" max="15880" width="14.7109375" style="1" customWidth="1"/>
    <col min="15881" max="15881" width="15" style="1" customWidth="1"/>
    <col min="15882" max="15882" width="15.7109375" style="1" customWidth="1"/>
    <col min="15883" max="15883" width="9.140625" style="1"/>
    <col min="15884" max="15884" width="18.140625" style="1" customWidth="1"/>
    <col min="15885" max="16128" width="9.140625" style="1"/>
    <col min="16129" max="16129" width="4.42578125" style="1" customWidth="1"/>
    <col min="16130" max="16130" width="38.7109375" style="1" customWidth="1"/>
    <col min="16131" max="16131" width="15.7109375" style="1" customWidth="1"/>
    <col min="16132" max="16132" width="14.7109375" style="1" customWidth="1"/>
    <col min="16133" max="16133" width="15.28515625" style="1" customWidth="1"/>
    <col min="16134" max="16134" width="14.85546875" style="1" customWidth="1"/>
    <col min="16135" max="16135" width="13.5703125" style="1" customWidth="1"/>
    <col min="16136" max="16136" width="14.7109375" style="1" customWidth="1"/>
    <col min="16137" max="16137" width="15" style="1" customWidth="1"/>
    <col min="16138" max="16138" width="15.7109375" style="1" customWidth="1"/>
    <col min="16139" max="16139" width="9.140625" style="1"/>
    <col min="16140" max="16140" width="18.140625" style="1" customWidth="1"/>
    <col min="16141" max="16384" width="9.140625" style="1"/>
  </cols>
  <sheetData>
    <row r="1" spans="1:8">
      <c r="B1" s="191"/>
      <c r="C1" s="191"/>
      <c r="D1" s="129" t="s">
        <v>267</v>
      </c>
      <c r="E1" s="129"/>
      <c r="F1" s="191"/>
      <c r="G1" s="191"/>
      <c r="H1" s="192"/>
    </row>
    <row r="2" spans="1:8">
      <c r="B2" s="191"/>
      <c r="C2" s="191"/>
      <c r="D2" s="129" t="s">
        <v>268</v>
      </c>
      <c r="E2" s="129"/>
      <c r="F2" s="191"/>
      <c r="H2" s="192"/>
    </row>
    <row r="3" spans="1:8">
      <c r="B3" s="193"/>
      <c r="C3" s="193"/>
      <c r="D3" s="130" t="s">
        <v>194</v>
      </c>
      <c r="E3" s="130"/>
      <c r="F3" s="193"/>
      <c r="G3" s="194"/>
    </row>
    <row r="4" spans="1:8">
      <c r="A4" s="195" t="s">
        <v>17</v>
      </c>
      <c r="B4" s="195"/>
      <c r="C4" s="196" t="s">
        <v>18</v>
      </c>
      <c r="D4" s="196" t="s">
        <v>19</v>
      </c>
      <c r="E4" s="196" t="s">
        <v>78</v>
      </c>
      <c r="F4" s="196" t="s">
        <v>269</v>
      </c>
      <c r="G4" s="9"/>
    </row>
    <row r="5" spans="1:8">
      <c r="A5" s="197" t="s">
        <v>9</v>
      </c>
      <c r="C5" s="120"/>
      <c r="D5" s="198"/>
      <c r="E5" s="34"/>
      <c r="F5" s="34"/>
    </row>
    <row r="6" spans="1:8">
      <c r="A6" s="1" t="s">
        <v>270</v>
      </c>
      <c r="C6" s="120">
        <v>2216094</v>
      </c>
      <c r="D6" s="120">
        <f>SUM(E6:F6)</f>
        <v>2215014</v>
      </c>
      <c r="E6" s="120">
        <v>2215014</v>
      </c>
      <c r="F6" s="120"/>
    </row>
    <row r="7" spans="1:8">
      <c r="A7" s="1" t="s">
        <v>271</v>
      </c>
      <c r="C7" s="120">
        <v>3186830</v>
      </c>
      <c r="D7" s="120">
        <f t="shared" ref="D7:D16" si="0">SUM(E7:F7)</f>
        <v>3182449.88</v>
      </c>
      <c r="E7" s="120">
        <v>2452819.88</v>
      </c>
      <c r="F7" s="120">
        <v>729630</v>
      </c>
    </row>
    <row r="8" spans="1:8">
      <c r="A8" s="1" t="s">
        <v>272</v>
      </c>
      <c r="C8" s="120">
        <v>743453</v>
      </c>
      <c r="D8" s="120">
        <f t="shared" si="0"/>
        <v>720220</v>
      </c>
      <c r="E8" s="120">
        <v>551866</v>
      </c>
      <c r="F8" s="120">
        <v>168354</v>
      </c>
    </row>
    <row r="9" spans="1:8">
      <c r="A9" s="1" t="s">
        <v>273</v>
      </c>
      <c r="C9" s="120">
        <v>736806</v>
      </c>
      <c r="D9" s="120">
        <f t="shared" si="0"/>
        <v>716400.18</v>
      </c>
      <c r="E9" s="120">
        <v>589060.18000000005</v>
      </c>
      <c r="F9" s="120">
        <v>127340</v>
      </c>
    </row>
    <row r="10" spans="1:8">
      <c r="A10" s="1" t="s">
        <v>274</v>
      </c>
      <c r="C10" s="120">
        <v>282000</v>
      </c>
      <c r="D10" s="120">
        <f t="shared" si="0"/>
        <v>235149.32</v>
      </c>
      <c r="E10" s="120">
        <v>192344.32000000001</v>
      </c>
      <c r="F10" s="120">
        <v>42805</v>
      </c>
    </row>
    <row r="11" spans="1:8">
      <c r="A11" s="1" t="s">
        <v>275</v>
      </c>
      <c r="C11" s="120">
        <v>454000</v>
      </c>
      <c r="D11" s="120">
        <f t="shared" si="0"/>
        <v>374830.06</v>
      </c>
      <c r="E11" s="120">
        <v>363757.12</v>
      </c>
      <c r="F11" s="120">
        <v>11072.94</v>
      </c>
    </row>
    <row r="12" spans="1:8">
      <c r="A12" s="1" t="s">
        <v>276</v>
      </c>
      <c r="C12" s="120">
        <v>15000</v>
      </c>
      <c r="D12" s="120">
        <f t="shared" si="0"/>
        <v>15000</v>
      </c>
      <c r="E12" s="120"/>
      <c r="F12" s="120">
        <v>15000</v>
      </c>
    </row>
    <row r="13" spans="1:8">
      <c r="A13" s="1" t="s">
        <v>277</v>
      </c>
      <c r="C13" s="120"/>
      <c r="D13" s="120">
        <f t="shared" si="0"/>
        <v>0</v>
      </c>
      <c r="E13" s="120"/>
      <c r="F13" s="120"/>
    </row>
    <row r="14" spans="1:8">
      <c r="A14" s="1" t="s">
        <v>278</v>
      </c>
      <c r="C14" s="120">
        <v>275937</v>
      </c>
      <c r="D14" s="120">
        <f t="shared" si="0"/>
        <v>272823.64</v>
      </c>
      <c r="E14" s="120">
        <v>254823.64</v>
      </c>
      <c r="F14" s="120">
        <v>18000</v>
      </c>
    </row>
    <row r="15" spans="1:8">
      <c r="A15" s="1" t="s">
        <v>279</v>
      </c>
      <c r="C15" s="120"/>
      <c r="D15" s="120">
        <f t="shared" si="0"/>
        <v>0</v>
      </c>
      <c r="E15" s="120"/>
      <c r="F15" s="120"/>
    </row>
    <row r="16" spans="1:8">
      <c r="A16" s="1" t="s">
        <v>307</v>
      </c>
      <c r="C16" s="120">
        <v>10000</v>
      </c>
      <c r="D16" s="120">
        <f t="shared" si="0"/>
        <v>8500</v>
      </c>
      <c r="E16" s="120">
        <v>8500</v>
      </c>
      <c r="F16" s="120"/>
    </row>
    <row r="17" spans="1:7">
      <c r="A17" s="1" t="s">
        <v>280</v>
      </c>
      <c r="C17" s="199">
        <f>SUM(C6:C15)</f>
        <v>7910120</v>
      </c>
      <c r="D17" s="199">
        <f>SUM(D6:D16)</f>
        <v>7740387.0799999991</v>
      </c>
      <c r="E17" s="199">
        <f>SUM(E6:E16)</f>
        <v>6628185.1399999997</v>
      </c>
      <c r="F17" s="199">
        <f>SUM(F6:F15)</f>
        <v>1112201.94</v>
      </c>
    </row>
    <row r="18" spans="1:7">
      <c r="A18" s="1" t="s">
        <v>16</v>
      </c>
      <c r="C18" s="200"/>
      <c r="D18" s="62"/>
      <c r="E18" s="200"/>
      <c r="F18" s="200"/>
    </row>
    <row r="19" spans="1:7">
      <c r="B19" s="1" t="s">
        <v>281</v>
      </c>
      <c r="C19" s="120"/>
      <c r="D19" s="62"/>
      <c r="E19" s="120"/>
      <c r="F19" s="120"/>
    </row>
    <row r="20" spans="1:7">
      <c r="B20" s="1" t="s">
        <v>77</v>
      </c>
      <c r="C20" s="120"/>
      <c r="D20" s="62"/>
      <c r="E20" s="120"/>
      <c r="F20" s="120"/>
    </row>
    <row r="21" spans="1:7">
      <c r="B21" s="1" t="s">
        <v>90</v>
      </c>
      <c r="C21" s="120"/>
      <c r="D21" s="62"/>
      <c r="E21" s="120"/>
      <c r="F21" s="120"/>
    </row>
    <row r="22" spans="1:7">
      <c r="A22" s="1" t="s">
        <v>280</v>
      </c>
      <c r="C22" s="201">
        <f>SUM(C19:C21)</f>
        <v>0</v>
      </c>
      <c r="D22" s="201">
        <f>SUM(D19:D21)</f>
        <v>0</v>
      </c>
      <c r="E22" s="201">
        <f>SUM(E19:E21)</f>
        <v>0</v>
      </c>
      <c r="F22" s="201">
        <f>SUM(F19:F21)</f>
        <v>0</v>
      </c>
    </row>
    <row r="27" spans="1:7">
      <c r="B27" s="191"/>
      <c r="C27" s="191"/>
      <c r="D27" s="129" t="s">
        <v>267</v>
      </c>
      <c r="E27" s="129"/>
      <c r="F27" s="191"/>
      <c r="G27" s="191"/>
    </row>
    <row r="28" spans="1:7">
      <c r="B28" s="191"/>
      <c r="C28" s="191"/>
      <c r="D28" s="129" t="s">
        <v>282</v>
      </c>
      <c r="E28" s="129"/>
      <c r="F28" s="191"/>
    </row>
    <row r="29" spans="1:7">
      <c r="B29" s="193"/>
      <c r="C29" s="193"/>
      <c r="D29" s="130" t="s">
        <v>194</v>
      </c>
      <c r="E29" s="130"/>
      <c r="F29" s="193"/>
    </row>
    <row r="30" spans="1:7" ht="42">
      <c r="A30" s="195" t="s">
        <v>17</v>
      </c>
      <c r="B30" s="195"/>
      <c r="C30" s="196" t="s">
        <v>18</v>
      </c>
      <c r="D30" s="196" t="s">
        <v>19</v>
      </c>
      <c r="E30" s="196" t="s">
        <v>78</v>
      </c>
      <c r="F30" s="196" t="s">
        <v>283</v>
      </c>
    </row>
    <row r="31" spans="1:7">
      <c r="A31" s="197" t="s">
        <v>9</v>
      </c>
      <c r="C31" s="120"/>
      <c r="D31" s="198"/>
      <c r="E31" s="34"/>
      <c r="F31" s="34"/>
    </row>
    <row r="32" spans="1:7">
      <c r="A32" s="1" t="s">
        <v>270</v>
      </c>
      <c r="C32" s="120"/>
      <c r="D32" s="120"/>
      <c r="E32" s="120"/>
      <c r="F32" s="120"/>
    </row>
    <row r="33" spans="1:6">
      <c r="A33" s="1" t="s">
        <v>271</v>
      </c>
      <c r="C33" s="120"/>
      <c r="D33" s="120"/>
      <c r="E33" s="120"/>
      <c r="F33" s="120"/>
    </row>
    <row r="34" spans="1:6">
      <c r="A34" s="1" t="s">
        <v>272</v>
      </c>
      <c r="C34" s="120"/>
      <c r="D34" s="120">
        <f>SUM(E34:F34)</f>
        <v>0</v>
      </c>
      <c r="E34" s="120"/>
      <c r="F34" s="120"/>
    </row>
    <row r="35" spans="1:6">
      <c r="A35" s="1" t="s">
        <v>273</v>
      </c>
      <c r="C35" s="120">
        <v>80060</v>
      </c>
      <c r="D35" s="120">
        <f>SUM(E35:F35)</f>
        <v>54710</v>
      </c>
      <c r="E35" s="120">
        <v>54710</v>
      </c>
      <c r="F35" s="120"/>
    </row>
    <row r="36" spans="1:6">
      <c r="A36" s="1" t="s">
        <v>274</v>
      </c>
      <c r="C36" s="120">
        <v>270000</v>
      </c>
      <c r="D36" s="120">
        <f>SUM(E36:F36)</f>
        <v>236352.6</v>
      </c>
      <c r="E36" s="120">
        <v>236352.6</v>
      </c>
      <c r="F36" s="120"/>
    </row>
    <row r="37" spans="1:6">
      <c r="A37" s="1" t="s">
        <v>275</v>
      </c>
      <c r="C37" s="120"/>
      <c r="D37" s="120"/>
      <c r="E37" s="120"/>
      <c r="F37" s="120"/>
    </row>
    <row r="38" spans="1:6">
      <c r="A38" s="1" t="s">
        <v>276</v>
      </c>
      <c r="C38" s="120"/>
      <c r="D38" s="120"/>
      <c r="E38" s="120"/>
      <c r="F38" s="120"/>
    </row>
    <row r="39" spans="1:6">
      <c r="A39" s="1" t="s">
        <v>277</v>
      </c>
      <c r="C39" s="120"/>
      <c r="D39" s="120"/>
      <c r="E39" s="120"/>
      <c r="F39" s="120"/>
    </row>
    <row r="40" spans="1:6">
      <c r="A40" s="1" t="s">
        <v>278</v>
      </c>
      <c r="C40" s="120">
        <v>29000</v>
      </c>
      <c r="D40" s="120">
        <f>SUM(E40:F40)</f>
        <v>28500</v>
      </c>
      <c r="E40" s="120">
        <v>28500</v>
      </c>
      <c r="F40" s="120"/>
    </row>
    <row r="41" spans="1:6">
      <c r="A41" s="1" t="s">
        <v>279</v>
      </c>
      <c r="C41" s="120"/>
      <c r="D41" s="120"/>
      <c r="E41" s="120"/>
      <c r="F41" s="120"/>
    </row>
    <row r="42" spans="1:6">
      <c r="A42" s="1" t="s">
        <v>280</v>
      </c>
      <c r="C42" s="199">
        <f>SUM(C32:C41)</f>
        <v>379060</v>
      </c>
      <c r="D42" s="199">
        <f>SUM(D32:D41)</f>
        <v>319562.59999999998</v>
      </c>
      <c r="E42" s="199">
        <f>SUM(E32:E41)</f>
        <v>319562.59999999998</v>
      </c>
      <c r="F42" s="199">
        <f>SUM(F32:F41)</f>
        <v>0</v>
      </c>
    </row>
    <row r="43" spans="1:6">
      <c r="A43" s="1" t="s">
        <v>16</v>
      </c>
      <c r="C43" s="34"/>
      <c r="E43" s="34"/>
      <c r="F43" s="34"/>
    </row>
    <row r="44" spans="1:6">
      <c r="B44" s="1" t="s">
        <v>281</v>
      </c>
      <c r="C44" s="120"/>
      <c r="D44" s="120"/>
      <c r="E44" s="120"/>
      <c r="F44" s="120"/>
    </row>
    <row r="45" spans="1:6">
      <c r="B45" s="1" t="s">
        <v>77</v>
      </c>
      <c r="C45" s="120"/>
      <c r="D45" s="120"/>
      <c r="E45" s="120"/>
      <c r="F45" s="120"/>
    </row>
    <row r="46" spans="1:6">
      <c r="B46" s="1" t="s">
        <v>90</v>
      </c>
      <c r="C46" s="120"/>
      <c r="D46" s="120"/>
      <c r="E46" s="120"/>
      <c r="F46" s="120"/>
    </row>
    <row r="47" spans="1:6">
      <c r="A47" s="1" t="s">
        <v>280</v>
      </c>
      <c r="C47" s="201">
        <f>SUM(C44:C46)</f>
        <v>0</v>
      </c>
      <c r="D47" s="201">
        <f>SUM(D44:D46)</f>
        <v>0</v>
      </c>
      <c r="E47" s="201">
        <f>SUM(E44:E46)</f>
        <v>0</v>
      </c>
      <c r="F47" s="201">
        <f>SUM(F44:F46)</f>
        <v>0</v>
      </c>
    </row>
    <row r="48" spans="1:6">
      <c r="C48" s="108"/>
      <c r="D48" s="108"/>
      <c r="E48" s="108"/>
      <c r="F48" s="108"/>
    </row>
    <row r="49" spans="1:8">
      <c r="C49" s="108"/>
      <c r="D49" s="108"/>
      <c r="E49" s="108"/>
      <c r="F49" s="108"/>
    </row>
    <row r="50" spans="1:8">
      <c r="C50" s="108"/>
      <c r="D50" s="108"/>
      <c r="E50" s="108"/>
      <c r="F50" s="108"/>
    </row>
    <row r="51" spans="1:8">
      <c r="C51" s="108"/>
      <c r="D51" s="108"/>
      <c r="E51" s="108"/>
      <c r="F51" s="108"/>
    </row>
    <row r="52" spans="1:8">
      <c r="B52" s="191"/>
      <c r="C52" s="191"/>
      <c r="D52" s="129" t="s">
        <v>267</v>
      </c>
      <c r="E52" s="129"/>
      <c r="F52" s="191"/>
      <c r="G52" s="191"/>
      <c r="H52" s="192"/>
    </row>
    <row r="53" spans="1:8">
      <c r="B53" s="191"/>
      <c r="C53" s="191"/>
      <c r="D53" s="129" t="s">
        <v>284</v>
      </c>
      <c r="E53" s="129"/>
      <c r="F53" s="191"/>
      <c r="H53" s="192"/>
    </row>
    <row r="54" spans="1:8">
      <c r="B54" s="193"/>
      <c r="C54" s="193"/>
      <c r="D54" s="130" t="s">
        <v>194</v>
      </c>
      <c r="E54" s="130"/>
      <c r="F54" s="193"/>
      <c r="H54" s="1"/>
    </row>
    <row r="55" spans="1:8" ht="42">
      <c r="A55" s="195" t="s">
        <v>17</v>
      </c>
      <c r="B55" s="195"/>
      <c r="C55" s="196" t="s">
        <v>18</v>
      </c>
      <c r="D55" s="196" t="s">
        <v>19</v>
      </c>
      <c r="E55" s="196" t="s">
        <v>285</v>
      </c>
      <c r="F55" s="196" t="s">
        <v>286</v>
      </c>
      <c r="H55" s="1"/>
    </row>
    <row r="56" spans="1:8">
      <c r="A56" s="197" t="s">
        <v>9</v>
      </c>
      <c r="C56" s="120"/>
      <c r="D56" s="198"/>
      <c r="E56" s="198"/>
      <c r="F56" s="34"/>
      <c r="H56" s="1"/>
    </row>
    <row r="57" spans="1:8">
      <c r="A57" s="1" t="s">
        <v>270</v>
      </c>
      <c r="C57" s="120"/>
      <c r="D57" s="120">
        <f>SUM(E57:F57)</f>
        <v>0</v>
      </c>
      <c r="E57" s="120"/>
      <c r="F57" s="120"/>
      <c r="H57" s="1"/>
    </row>
    <row r="58" spans="1:8">
      <c r="A58" s="1" t="s">
        <v>271</v>
      </c>
      <c r="C58" s="120">
        <v>579000</v>
      </c>
      <c r="D58" s="120">
        <f>SUM(E58:F58)</f>
        <v>575275</v>
      </c>
      <c r="E58" s="120">
        <v>575275</v>
      </c>
      <c r="F58" s="120"/>
      <c r="H58" s="1"/>
    </row>
    <row r="59" spans="1:8">
      <c r="A59" s="1" t="s">
        <v>272</v>
      </c>
      <c r="C59" s="120">
        <v>185708</v>
      </c>
      <c r="D59" s="120">
        <f t="shared" ref="D59:D66" si="1">SUM(E59:F59)</f>
        <v>184772</v>
      </c>
      <c r="E59" s="120">
        <v>184772</v>
      </c>
      <c r="F59" s="120"/>
      <c r="H59" s="1"/>
    </row>
    <row r="60" spans="1:8">
      <c r="A60" s="1" t="s">
        <v>273</v>
      </c>
      <c r="C60" s="120">
        <v>564139</v>
      </c>
      <c r="D60" s="120">
        <f t="shared" si="1"/>
        <v>543298.4</v>
      </c>
      <c r="E60" s="120">
        <v>543298.4</v>
      </c>
      <c r="F60" s="120"/>
      <c r="H60" s="1"/>
    </row>
    <row r="61" spans="1:8">
      <c r="A61" s="1" t="s">
        <v>274</v>
      </c>
      <c r="C61" s="120">
        <v>880000</v>
      </c>
      <c r="D61" s="120">
        <f t="shared" si="1"/>
        <v>816369.22</v>
      </c>
      <c r="E61" s="120">
        <v>816369.22</v>
      </c>
      <c r="F61" s="120"/>
      <c r="H61" s="1"/>
    </row>
    <row r="62" spans="1:8">
      <c r="A62" s="1" t="s">
        <v>275</v>
      </c>
      <c r="C62" s="120">
        <v>30000</v>
      </c>
      <c r="D62" s="120">
        <f t="shared" si="1"/>
        <v>26723.99</v>
      </c>
      <c r="E62" s="120">
        <v>26723.99</v>
      </c>
      <c r="F62" s="120"/>
      <c r="H62" s="1"/>
    </row>
    <row r="63" spans="1:8">
      <c r="A63" s="1" t="s">
        <v>276</v>
      </c>
      <c r="C63" s="120">
        <v>1412000</v>
      </c>
      <c r="D63" s="120">
        <f t="shared" si="1"/>
        <v>1412000</v>
      </c>
      <c r="E63" s="120">
        <v>1412000</v>
      </c>
      <c r="F63" s="120"/>
      <c r="H63" s="1"/>
    </row>
    <row r="64" spans="1:8">
      <c r="A64" s="1" t="s">
        <v>277</v>
      </c>
      <c r="C64" s="120"/>
      <c r="D64" s="120">
        <f t="shared" si="1"/>
        <v>0</v>
      </c>
      <c r="E64" s="120"/>
      <c r="F64" s="120"/>
      <c r="H64" s="1"/>
    </row>
    <row r="65" spans="1:8">
      <c r="A65" s="1" t="s">
        <v>278</v>
      </c>
      <c r="C65" s="120"/>
      <c r="D65" s="120">
        <f t="shared" si="1"/>
        <v>0</v>
      </c>
      <c r="E65" s="120"/>
      <c r="F65" s="120"/>
      <c r="H65" s="1"/>
    </row>
    <row r="66" spans="1:8">
      <c r="A66" s="1" t="s">
        <v>279</v>
      </c>
      <c r="C66" s="120">
        <v>95000</v>
      </c>
      <c r="D66" s="120">
        <f t="shared" si="1"/>
        <v>95000</v>
      </c>
      <c r="E66" s="120">
        <v>95000</v>
      </c>
      <c r="F66" s="120"/>
      <c r="H66" s="1"/>
    </row>
    <row r="67" spans="1:8">
      <c r="A67" s="1" t="s">
        <v>280</v>
      </c>
      <c r="C67" s="199">
        <f>SUM(C57:C66)</f>
        <v>3745847</v>
      </c>
      <c r="D67" s="199">
        <f>SUM(D57:D66)</f>
        <v>3653438.6100000003</v>
      </c>
      <c r="E67" s="199">
        <f>SUM(E57:E66)</f>
        <v>3653438.6100000003</v>
      </c>
      <c r="F67" s="199">
        <f>SUM(F57:F66)</f>
        <v>0</v>
      </c>
      <c r="H67" s="1"/>
    </row>
    <row r="68" spans="1:8">
      <c r="A68" s="1" t="s">
        <v>16</v>
      </c>
      <c r="C68" s="34"/>
      <c r="D68" s="34"/>
      <c r="F68" s="34"/>
      <c r="H68" s="1"/>
    </row>
    <row r="69" spans="1:8">
      <c r="B69" s="1" t="s">
        <v>281</v>
      </c>
      <c r="C69" s="120"/>
      <c r="D69" s="120"/>
      <c r="E69" s="62"/>
      <c r="F69" s="120"/>
      <c r="H69" s="1"/>
    </row>
    <row r="70" spans="1:8">
      <c r="B70" s="1" t="s">
        <v>77</v>
      </c>
      <c r="C70" s="120"/>
      <c r="D70" s="120"/>
      <c r="E70" s="62"/>
      <c r="F70" s="120"/>
      <c r="H70" s="1"/>
    </row>
    <row r="71" spans="1:8">
      <c r="B71" s="1" t="s">
        <v>90</v>
      </c>
      <c r="C71" s="120"/>
      <c r="D71" s="120"/>
      <c r="E71" s="62"/>
      <c r="F71" s="120"/>
      <c r="H71" s="1"/>
    </row>
    <row r="72" spans="1:8">
      <c r="A72" s="1" t="s">
        <v>280</v>
      </c>
      <c r="C72" s="201">
        <f>SUM(C69:C71)</f>
        <v>0</v>
      </c>
      <c r="D72" s="201">
        <f>SUM(D69:D71)</f>
        <v>0</v>
      </c>
      <c r="E72" s="201"/>
      <c r="F72" s="201">
        <f>SUM(F69:F71)</f>
        <v>0</v>
      </c>
      <c r="H72" s="1"/>
    </row>
    <row r="73" spans="1:8">
      <c r="C73" s="108"/>
      <c r="D73" s="108"/>
      <c r="E73" s="108"/>
      <c r="F73" s="108"/>
      <c r="H73" s="1"/>
    </row>
    <row r="74" spans="1:8">
      <c r="C74" s="108"/>
      <c r="D74" s="108"/>
      <c r="E74" s="108"/>
      <c r="F74" s="108"/>
      <c r="H74" s="1"/>
    </row>
    <row r="75" spans="1:8">
      <c r="C75" s="108"/>
      <c r="D75" s="108"/>
      <c r="E75" s="108"/>
      <c r="F75" s="108"/>
      <c r="H75" s="1"/>
    </row>
    <row r="76" spans="1:8">
      <c r="C76" s="108"/>
      <c r="D76" s="108"/>
      <c r="E76" s="108"/>
      <c r="F76" s="108"/>
      <c r="H76" s="1"/>
    </row>
    <row r="77" spans="1:8" ht="21.75" customHeight="1">
      <c r="B77" s="191"/>
      <c r="C77" s="191"/>
      <c r="D77" s="129" t="s">
        <v>267</v>
      </c>
      <c r="E77" s="129"/>
      <c r="F77" s="191"/>
      <c r="G77" s="191"/>
      <c r="H77" s="192"/>
    </row>
    <row r="78" spans="1:8">
      <c r="B78" s="191"/>
      <c r="C78" s="191"/>
      <c r="D78" s="129" t="s">
        <v>287</v>
      </c>
      <c r="E78" s="129"/>
      <c r="F78" s="191"/>
      <c r="H78" s="192"/>
    </row>
    <row r="79" spans="1:8">
      <c r="B79" s="193"/>
      <c r="C79" s="193"/>
      <c r="D79" s="130" t="s">
        <v>194</v>
      </c>
      <c r="E79" s="130"/>
      <c r="G79" s="194"/>
    </row>
    <row r="80" spans="1:8" ht="42">
      <c r="A80" s="195" t="s">
        <v>17</v>
      </c>
      <c r="B80" s="195"/>
      <c r="C80" s="196" t="s">
        <v>18</v>
      </c>
      <c r="D80" s="196" t="s">
        <v>19</v>
      </c>
      <c r="E80" s="196" t="s">
        <v>78</v>
      </c>
      <c r="F80" s="196" t="s">
        <v>308</v>
      </c>
      <c r="H80" s="1"/>
    </row>
    <row r="81" spans="1:8">
      <c r="A81" s="197" t="s">
        <v>9</v>
      </c>
      <c r="C81" s="120"/>
      <c r="D81" s="198"/>
      <c r="E81" s="34"/>
      <c r="F81" s="34"/>
      <c r="H81" s="1"/>
    </row>
    <row r="82" spans="1:8">
      <c r="A82" s="1" t="s">
        <v>270</v>
      </c>
      <c r="C82" s="120"/>
      <c r="D82" s="120">
        <f t="shared" ref="D82:D87" si="2">SUM(E82:H82)</f>
        <v>0</v>
      </c>
      <c r="E82" s="120"/>
      <c r="F82" s="120"/>
      <c r="H82" s="1"/>
    </row>
    <row r="83" spans="1:8">
      <c r="A83" s="1" t="s">
        <v>271</v>
      </c>
      <c r="C83" s="120"/>
      <c r="D83" s="120">
        <f t="shared" si="2"/>
        <v>0</v>
      </c>
      <c r="E83" s="120"/>
      <c r="F83" s="120"/>
      <c r="H83" s="1"/>
    </row>
    <row r="84" spans="1:8">
      <c r="A84" s="1" t="s">
        <v>272</v>
      </c>
      <c r="C84" s="120"/>
      <c r="D84" s="120">
        <f t="shared" si="2"/>
        <v>0</v>
      </c>
      <c r="E84" s="120"/>
      <c r="F84" s="120"/>
      <c r="H84" s="1"/>
    </row>
    <row r="85" spans="1:8">
      <c r="A85" s="1" t="s">
        <v>273</v>
      </c>
      <c r="C85" s="120">
        <v>145250</v>
      </c>
      <c r="D85" s="120">
        <f t="shared" si="2"/>
        <v>105750</v>
      </c>
      <c r="E85" s="120">
        <v>75750</v>
      </c>
      <c r="F85" s="120">
        <v>30000</v>
      </c>
      <c r="H85" s="1"/>
    </row>
    <row r="86" spans="1:8">
      <c r="A86" s="1" t="s">
        <v>274</v>
      </c>
      <c r="C86" s="120">
        <v>13505</v>
      </c>
      <c r="D86" s="120">
        <f t="shared" si="2"/>
        <v>13505</v>
      </c>
      <c r="E86" s="120">
        <v>13505</v>
      </c>
      <c r="F86" s="120"/>
      <c r="H86" s="1"/>
    </row>
    <row r="87" spans="1:8">
      <c r="A87" s="1" t="s">
        <v>275</v>
      </c>
      <c r="C87" s="120"/>
      <c r="D87" s="120">
        <f t="shared" si="2"/>
        <v>0</v>
      </c>
      <c r="E87" s="120"/>
      <c r="F87" s="120"/>
      <c r="H87" s="1"/>
    </row>
    <row r="88" spans="1:8">
      <c r="A88" s="1" t="s">
        <v>276</v>
      </c>
      <c r="C88" s="120">
        <v>135000</v>
      </c>
      <c r="D88" s="120">
        <f>SUM(E88:H88)</f>
        <v>135000</v>
      </c>
      <c r="E88" s="120">
        <v>135000</v>
      </c>
      <c r="F88" s="120"/>
      <c r="H88" s="1"/>
    </row>
    <row r="89" spans="1:8">
      <c r="A89" s="1" t="s">
        <v>277</v>
      </c>
      <c r="C89" s="120"/>
      <c r="D89" s="120">
        <f t="shared" ref="D89:D91" si="3">SUM(E89:H89)</f>
        <v>0</v>
      </c>
      <c r="E89" s="120"/>
      <c r="F89" s="120"/>
      <c r="H89" s="1"/>
    </row>
    <row r="90" spans="1:8">
      <c r="A90" s="1" t="s">
        <v>278</v>
      </c>
      <c r="C90" s="120"/>
      <c r="D90" s="120">
        <f t="shared" si="3"/>
        <v>0</v>
      </c>
      <c r="E90" s="120"/>
      <c r="F90" s="120"/>
      <c r="H90" s="1"/>
    </row>
    <row r="91" spans="1:8">
      <c r="A91" s="1" t="s">
        <v>279</v>
      </c>
      <c r="C91" s="120"/>
      <c r="D91" s="120">
        <f t="shared" si="3"/>
        <v>0</v>
      </c>
      <c r="E91" s="120"/>
      <c r="F91" s="120"/>
      <c r="H91" s="1"/>
    </row>
    <row r="92" spans="1:8" ht="21" customHeight="1">
      <c r="C92" s="120"/>
      <c r="D92" s="120"/>
      <c r="E92" s="120"/>
      <c r="F92" s="120"/>
      <c r="H92" s="1"/>
    </row>
    <row r="93" spans="1:8">
      <c r="A93" s="1" t="s">
        <v>280</v>
      </c>
      <c r="C93" s="199">
        <f>SUM(C82:C92)</f>
        <v>293755</v>
      </c>
      <c r="D93" s="199">
        <f>SUM(D82:D92)</f>
        <v>254255</v>
      </c>
      <c r="E93" s="199">
        <f>SUM(E82:E91)</f>
        <v>224255</v>
      </c>
      <c r="F93" s="199">
        <f>SUM(F82:F91)</f>
        <v>30000</v>
      </c>
      <c r="H93" s="1"/>
    </row>
    <row r="94" spans="1:8">
      <c r="A94" s="1" t="s">
        <v>16</v>
      </c>
      <c r="C94" s="34"/>
      <c r="E94" s="34"/>
      <c r="F94" s="34"/>
      <c r="H94" s="1"/>
    </row>
    <row r="95" spans="1:8">
      <c r="B95" s="1" t="s">
        <v>281</v>
      </c>
      <c r="C95" s="120"/>
      <c r="D95" s="120"/>
      <c r="E95" s="120"/>
      <c r="F95" s="120"/>
      <c r="H95" s="1"/>
    </row>
    <row r="96" spans="1:8">
      <c r="B96" s="1" t="s">
        <v>77</v>
      </c>
      <c r="C96" s="120"/>
      <c r="D96" s="120"/>
      <c r="E96" s="120"/>
      <c r="F96" s="120"/>
      <c r="H96" s="1"/>
    </row>
    <row r="97" spans="1:8">
      <c r="B97" s="1" t="s">
        <v>90</v>
      </c>
      <c r="C97" s="120"/>
      <c r="D97" s="120"/>
      <c r="E97" s="120"/>
      <c r="F97" s="120"/>
      <c r="H97" s="1"/>
    </row>
    <row r="98" spans="1:8" ht="20.25" customHeight="1">
      <c r="A98" s="1" t="s">
        <v>280</v>
      </c>
      <c r="C98" s="201">
        <f>SUM(C95:C97)</f>
        <v>0</v>
      </c>
      <c r="D98" s="201">
        <f>SUM(D95:D97)</f>
        <v>0</v>
      </c>
      <c r="E98" s="201">
        <f>SUM(E95:E97)</f>
        <v>0</v>
      </c>
      <c r="F98" s="201">
        <f>SUM(F95:F97)</f>
        <v>0</v>
      </c>
      <c r="H98" s="1"/>
    </row>
    <row r="99" spans="1:8" ht="20.25" customHeight="1">
      <c r="C99" s="108"/>
      <c r="D99" s="108"/>
      <c r="E99" s="108"/>
      <c r="H99" s="1"/>
    </row>
    <row r="100" spans="1:8" ht="20.25" customHeight="1">
      <c r="C100" s="108"/>
      <c r="D100" s="108"/>
      <c r="E100" s="108"/>
      <c r="H100" s="1"/>
    </row>
    <row r="101" spans="1:8" ht="20.25" customHeight="1">
      <c r="C101" s="108"/>
      <c r="D101" s="108"/>
      <c r="E101" s="108"/>
      <c r="H101" s="1"/>
    </row>
    <row r="102" spans="1:8" ht="20.25" customHeight="1">
      <c r="B102" s="191"/>
      <c r="C102" s="191"/>
      <c r="D102" s="129" t="s">
        <v>267</v>
      </c>
      <c r="E102" s="129"/>
      <c r="F102" s="191"/>
      <c r="G102" s="191"/>
      <c r="H102" s="1"/>
    </row>
    <row r="103" spans="1:8" ht="20.25" customHeight="1">
      <c r="B103" s="191"/>
      <c r="C103" s="191"/>
      <c r="D103" s="129" t="s">
        <v>309</v>
      </c>
      <c r="E103" s="129"/>
      <c r="F103" s="191"/>
      <c r="H103" s="1"/>
    </row>
    <row r="104" spans="1:8" ht="20.25" customHeight="1">
      <c r="B104" s="193"/>
      <c r="C104" s="193"/>
      <c r="D104" s="130" t="s">
        <v>194</v>
      </c>
      <c r="E104" s="130"/>
      <c r="G104" s="194"/>
      <c r="H104" s="1"/>
    </row>
    <row r="105" spans="1:8" ht="20.25" customHeight="1">
      <c r="A105" s="195" t="s">
        <v>17</v>
      </c>
      <c r="B105" s="195"/>
      <c r="C105" s="196" t="s">
        <v>18</v>
      </c>
      <c r="D105" s="196" t="s">
        <v>19</v>
      </c>
      <c r="E105" s="196" t="s">
        <v>78</v>
      </c>
      <c r="F105" s="204"/>
      <c r="H105" s="1"/>
    </row>
    <row r="106" spans="1:8" ht="20.25" customHeight="1">
      <c r="A106" s="197" t="s">
        <v>9</v>
      </c>
      <c r="C106" s="120"/>
      <c r="D106" s="198"/>
      <c r="E106" s="34"/>
      <c r="F106" s="205"/>
      <c r="H106" s="1"/>
    </row>
    <row r="107" spans="1:8" ht="20.25" customHeight="1">
      <c r="A107" s="1" t="s">
        <v>270</v>
      </c>
      <c r="C107" s="120"/>
      <c r="D107" s="120">
        <f t="shared" ref="D107:D112" si="4">SUM(E107:H107)</f>
        <v>0</v>
      </c>
      <c r="E107" s="120"/>
      <c r="F107" s="206"/>
      <c r="H107" s="1"/>
    </row>
    <row r="108" spans="1:8" ht="20.25" customHeight="1">
      <c r="A108" s="1" t="s">
        <v>271</v>
      </c>
      <c r="C108" s="120"/>
      <c r="D108" s="120">
        <f t="shared" si="4"/>
        <v>0</v>
      </c>
      <c r="E108" s="120"/>
      <c r="F108" s="206"/>
      <c r="H108" s="1"/>
    </row>
    <row r="109" spans="1:8" ht="20.25" customHeight="1">
      <c r="A109" s="1" t="s">
        <v>272</v>
      </c>
      <c r="C109" s="120"/>
      <c r="D109" s="120">
        <f t="shared" si="4"/>
        <v>0</v>
      </c>
      <c r="E109" s="120"/>
      <c r="F109" s="206"/>
      <c r="H109" s="1"/>
    </row>
    <row r="110" spans="1:8" ht="20.25" customHeight="1">
      <c r="A110" s="1" t="s">
        <v>273</v>
      </c>
      <c r="C110" s="120">
        <v>30000</v>
      </c>
      <c r="D110" s="120">
        <f t="shared" si="4"/>
        <v>30000</v>
      </c>
      <c r="E110" s="120">
        <v>30000</v>
      </c>
      <c r="F110" s="206"/>
      <c r="H110" s="1"/>
    </row>
    <row r="111" spans="1:8" ht="20.25" customHeight="1">
      <c r="A111" s="1" t="s">
        <v>274</v>
      </c>
      <c r="C111" s="120"/>
      <c r="D111" s="120">
        <f t="shared" si="4"/>
        <v>0</v>
      </c>
      <c r="E111" s="120"/>
      <c r="F111" s="206"/>
      <c r="H111" s="1"/>
    </row>
    <row r="112" spans="1:8" ht="20.25" customHeight="1">
      <c r="A112" s="1" t="s">
        <v>275</v>
      </c>
      <c r="C112" s="120"/>
      <c r="D112" s="120">
        <f t="shared" si="4"/>
        <v>0</v>
      </c>
      <c r="E112" s="120"/>
      <c r="F112" s="206"/>
      <c r="H112" s="1"/>
    </row>
    <row r="113" spans="1:8" ht="20.25" customHeight="1">
      <c r="A113" s="1" t="s">
        <v>276</v>
      </c>
      <c r="C113" s="120"/>
      <c r="D113" s="120">
        <f>SUM(E113:H113)</f>
        <v>0</v>
      </c>
      <c r="E113" s="120"/>
      <c r="F113" s="206"/>
      <c r="H113" s="1"/>
    </row>
    <row r="114" spans="1:8" ht="20.25" customHeight="1">
      <c r="A114" s="1" t="s">
        <v>277</v>
      </c>
      <c r="C114" s="120"/>
      <c r="D114" s="120">
        <f t="shared" ref="D114:D116" si="5">SUM(E114:H114)</f>
        <v>0</v>
      </c>
      <c r="E114" s="120"/>
      <c r="F114" s="206"/>
      <c r="H114" s="1"/>
    </row>
    <row r="115" spans="1:8" ht="20.25" customHeight="1">
      <c r="A115" s="1" t="s">
        <v>278</v>
      </c>
      <c r="C115" s="120"/>
      <c r="D115" s="120">
        <f t="shared" si="5"/>
        <v>0</v>
      </c>
      <c r="E115" s="120"/>
      <c r="F115" s="206"/>
      <c r="H115" s="1"/>
    </row>
    <row r="116" spans="1:8" ht="20.25" customHeight="1">
      <c r="A116" s="1" t="s">
        <v>279</v>
      </c>
      <c r="C116" s="120"/>
      <c r="D116" s="120">
        <f t="shared" si="5"/>
        <v>0</v>
      </c>
      <c r="E116" s="120"/>
      <c r="F116" s="206"/>
      <c r="H116" s="1"/>
    </row>
    <row r="117" spans="1:8" ht="20.25" customHeight="1">
      <c r="C117" s="120"/>
      <c r="D117" s="120"/>
      <c r="E117" s="120"/>
      <c r="F117" s="206"/>
      <c r="H117" s="1"/>
    </row>
    <row r="118" spans="1:8" ht="20.25" customHeight="1">
      <c r="A118" s="1" t="s">
        <v>280</v>
      </c>
      <c r="C118" s="199">
        <f>SUM(C107:C117)</f>
        <v>30000</v>
      </c>
      <c r="D118" s="199">
        <f>SUM(D107:D117)</f>
        <v>30000</v>
      </c>
      <c r="E118" s="199">
        <f>SUM(E107:E116)</f>
        <v>30000</v>
      </c>
      <c r="F118" s="207"/>
      <c r="H118" s="1"/>
    </row>
    <row r="119" spans="1:8" ht="20.25" customHeight="1">
      <c r="A119" s="1" t="s">
        <v>16</v>
      </c>
      <c r="C119" s="34"/>
      <c r="E119" s="34"/>
      <c r="F119" s="205"/>
      <c r="H119" s="1"/>
    </row>
    <row r="120" spans="1:8" ht="20.25" customHeight="1">
      <c r="B120" s="1" t="s">
        <v>281</v>
      </c>
      <c r="C120" s="120"/>
      <c r="D120" s="120"/>
      <c r="E120" s="120"/>
      <c r="F120" s="206"/>
      <c r="H120" s="1"/>
    </row>
    <row r="121" spans="1:8" ht="20.25" customHeight="1">
      <c r="B121" s="1" t="s">
        <v>77</v>
      </c>
      <c r="C121" s="120"/>
      <c r="D121" s="120"/>
      <c r="E121" s="120"/>
      <c r="F121" s="206"/>
      <c r="H121" s="1"/>
    </row>
    <row r="122" spans="1:8" ht="20.25" customHeight="1">
      <c r="B122" s="1" t="s">
        <v>90</v>
      </c>
      <c r="C122" s="120"/>
      <c r="D122" s="120"/>
      <c r="E122" s="120"/>
      <c r="F122" s="206"/>
      <c r="H122" s="1"/>
    </row>
    <row r="123" spans="1:8" ht="20.25" customHeight="1">
      <c r="A123" s="1" t="s">
        <v>280</v>
      </c>
      <c r="C123" s="201">
        <f>SUM(C120:C122)</f>
        <v>0</v>
      </c>
      <c r="D123" s="201">
        <f>SUM(D120:D122)</f>
        <v>0</v>
      </c>
      <c r="E123" s="201">
        <f>SUM(E120:E122)</f>
        <v>0</v>
      </c>
      <c r="F123" s="206"/>
      <c r="H123" s="1"/>
    </row>
    <row r="124" spans="1:8" ht="20.25" customHeight="1">
      <c r="C124" s="108"/>
      <c r="D124" s="108"/>
      <c r="E124" s="108"/>
      <c r="F124" s="9"/>
      <c r="H124" s="1"/>
    </row>
    <row r="125" spans="1:8" ht="20.25" customHeight="1">
      <c r="C125" s="108"/>
      <c r="D125" s="108"/>
      <c r="E125" s="108"/>
      <c r="H125" s="1"/>
    </row>
    <row r="126" spans="1:8" ht="20.25" customHeight="1">
      <c r="C126" s="108"/>
      <c r="D126" s="108"/>
      <c r="E126" s="108"/>
      <c r="H126" s="1"/>
    </row>
    <row r="127" spans="1:8" ht="20.25" customHeight="1">
      <c r="C127" s="108"/>
      <c r="D127" s="108"/>
      <c r="E127" s="108"/>
      <c r="H127" s="1"/>
    </row>
    <row r="128" spans="1:8" ht="20.25" customHeight="1">
      <c r="C128" s="108"/>
      <c r="D128" s="108"/>
      <c r="E128" s="108"/>
      <c r="H128" s="1"/>
    </row>
    <row r="129" spans="1:8">
      <c r="B129" s="191"/>
      <c r="C129" s="191"/>
      <c r="D129" s="129" t="s">
        <v>267</v>
      </c>
      <c r="E129" s="129"/>
      <c r="F129" s="191"/>
      <c r="G129" s="191"/>
      <c r="H129" s="192"/>
    </row>
    <row r="130" spans="1:8">
      <c r="B130" s="191"/>
      <c r="C130" s="191"/>
      <c r="D130" s="129" t="s">
        <v>288</v>
      </c>
      <c r="E130" s="129"/>
      <c r="F130" s="191"/>
      <c r="H130" s="192"/>
    </row>
    <row r="131" spans="1:8">
      <c r="B131" s="193"/>
      <c r="C131" s="193"/>
      <c r="D131" s="130" t="s">
        <v>194</v>
      </c>
      <c r="E131" s="130"/>
      <c r="H131" s="1"/>
    </row>
    <row r="132" spans="1:8" ht="42">
      <c r="A132" s="195" t="s">
        <v>17</v>
      </c>
      <c r="B132" s="195"/>
      <c r="C132" s="196" t="s">
        <v>18</v>
      </c>
      <c r="D132" s="196" t="s">
        <v>19</v>
      </c>
      <c r="E132" s="196" t="s">
        <v>78</v>
      </c>
      <c r="F132" s="196" t="s">
        <v>310</v>
      </c>
      <c r="G132" s="204"/>
      <c r="H132" s="1"/>
    </row>
    <row r="133" spans="1:8">
      <c r="A133" s="197" t="s">
        <v>9</v>
      </c>
      <c r="C133" s="120"/>
      <c r="D133" s="198"/>
      <c r="E133" s="34"/>
      <c r="F133" s="34"/>
      <c r="G133" s="205"/>
      <c r="H133" s="1"/>
    </row>
    <row r="134" spans="1:8">
      <c r="A134" s="1" t="s">
        <v>270</v>
      </c>
      <c r="C134" s="120"/>
      <c r="D134" s="120"/>
      <c r="E134" s="36"/>
      <c r="F134" s="36"/>
      <c r="G134" s="205"/>
      <c r="H134" s="1"/>
    </row>
    <row r="135" spans="1:8">
      <c r="A135" s="1" t="s">
        <v>271</v>
      </c>
      <c r="C135" s="120">
        <v>771547</v>
      </c>
      <c r="D135" s="120">
        <f>SUM(E135:F135)</f>
        <v>769439</v>
      </c>
      <c r="E135" s="120">
        <v>337439</v>
      </c>
      <c r="F135" s="120">
        <v>432000</v>
      </c>
      <c r="G135" s="206"/>
      <c r="H135" s="1"/>
    </row>
    <row r="136" spans="1:8">
      <c r="A136" s="1" t="s">
        <v>272</v>
      </c>
      <c r="C136" s="120">
        <v>142000</v>
      </c>
      <c r="D136" s="120">
        <f t="shared" ref="D136:D143" si="6">SUM(E136:F136)</f>
        <v>138072</v>
      </c>
      <c r="E136" s="202">
        <v>66072</v>
      </c>
      <c r="F136" s="202">
        <v>72000</v>
      </c>
      <c r="G136" s="208"/>
      <c r="H136" s="1"/>
    </row>
    <row r="137" spans="1:8">
      <c r="A137" s="1" t="s">
        <v>273</v>
      </c>
      <c r="C137" s="120">
        <v>145179</v>
      </c>
      <c r="D137" s="120">
        <f t="shared" si="6"/>
        <v>94559.6</v>
      </c>
      <c r="E137" s="120">
        <v>72560</v>
      </c>
      <c r="F137" s="120">
        <v>21999.599999999999</v>
      </c>
      <c r="G137" s="206"/>
      <c r="H137" s="1"/>
    </row>
    <row r="138" spans="1:8">
      <c r="A138" s="1" t="s">
        <v>274</v>
      </c>
      <c r="C138" s="120">
        <v>211389</v>
      </c>
      <c r="D138" s="120">
        <f t="shared" si="6"/>
        <v>447124.97</v>
      </c>
      <c r="E138" s="120">
        <v>422614.97</v>
      </c>
      <c r="F138" s="120">
        <v>24510</v>
      </c>
      <c r="G138" s="206"/>
      <c r="H138" s="1"/>
    </row>
    <row r="139" spans="1:8">
      <c r="A139" s="1" t="s">
        <v>275</v>
      </c>
      <c r="C139" s="120"/>
      <c r="D139" s="120">
        <f t="shared" si="6"/>
        <v>0</v>
      </c>
      <c r="E139" s="36"/>
      <c r="F139" s="36"/>
      <c r="G139" s="205"/>
      <c r="H139" s="1"/>
    </row>
    <row r="140" spans="1:8">
      <c r="A140" s="1" t="s">
        <v>276</v>
      </c>
      <c r="C140" s="120"/>
      <c r="D140" s="120">
        <f t="shared" si="6"/>
        <v>0</v>
      </c>
      <c r="E140" s="120"/>
      <c r="F140" s="120"/>
      <c r="G140" s="206"/>
      <c r="H140" s="1"/>
    </row>
    <row r="141" spans="1:8">
      <c r="A141" s="1" t="s">
        <v>277</v>
      </c>
      <c r="C141" s="120"/>
      <c r="D141" s="120">
        <f t="shared" si="6"/>
        <v>0</v>
      </c>
      <c r="E141" s="120"/>
      <c r="F141" s="120"/>
      <c r="G141" s="206"/>
      <c r="H141" s="1"/>
    </row>
    <row r="142" spans="1:8">
      <c r="A142" s="1" t="s">
        <v>278</v>
      </c>
      <c r="C142" s="120"/>
      <c r="D142" s="120">
        <f t="shared" si="6"/>
        <v>0</v>
      </c>
      <c r="E142" s="120"/>
      <c r="F142" s="120"/>
      <c r="G142" s="206"/>
      <c r="H142" s="1"/>
    </row>
    <row r="143" spans="1:8">
      <c r="A143" s="1" t="s">
        <v>279</v>
      </c>
      <c r="C143" s="120">
        <v>200000</v>
      </c>
      <c r="D143" s="120">
        <f t="shared" si="6"/>
        <v>200000</v>
      </c>
      <c r="E143" s="121">
        <v>200000</v>
      </c>
      <c r="F143" s="121"/>
      <c r="G143" s="206"/>
      <c r="H143" s="1"/>
    </row>
    <row r="144" spans="1:8">
      <c r="C144" s="199">
        <f>SUM(C134:C143)</f>
        <v>1470115</v>
      </c>
      <c r="D144" s="199">
        <f>SUM(D134:D143)</f>
        <v>1649195.5699999998</v>
      </c>
      <c r="E144" s="199">
        <f>SUM(E135:E143)</f>
        <v>1098685.97</v>
      </c>
      <c r="F144" s="199">
        <f t="shared" ref="F144" si="7">SUM(F135:F143)</f>
        <v>550509.6</v>
      </c>
      <c r="G144" s="207"/>
      <c r="H144" s="1"/>
    </row>
    <row r="145" spans="1:8">
      <c r="A145" s="1" t="s">
        <v>16</v>
      </c>
      <c r="C145" s="34"/>
      <c r="E145" s="34"/>
      <c r="F145" s="34"/>
      <c r="G145" s="205"/>
      <c r="H145" s="1"/>
    </row>
    <row r="146" spans="1:8">
      <c r="B146" s="1" t="s">
        <v>281</v>
      </c>
      <c r="C146" s="120"/>
      <c r="D146" s="62"/>
      <c r="E146" s="120"/>
      <c r="F146" s="120"/>
      <c r="G146" s="206"/>
      <c r="H146" s="1"/>
    </row>
    <row r="147" spans="1:8">
      <c r="B147" s="1" t="s">
        <v>77</v>
      </c>
      <c r="C147" s="120"/>
      <c r="D147" s="62"/>
      <c r="E147" s="120"/>
      <c r="F147" s="120"/>
      <c r="G147" s="206"/>
      <c r="H147" s="1"/>
    </row>
    <row r="148" spans="1:8">
      <c r="B148" s="1" t="s">
        <v>90</v>
      </c>
      <c r="C148" s="120"/>
      <c r="D148" s="62"/>
      <c r="E148" s="120"/>
      <c r="F148" s="120"/>
      <c r="G148" s="206"/>
      <c r="H148" s="1"/>
    </row>
    <row r="149" spans="1:8">
      <c r="A149" s="1" t="s">
        <v>280</v>
      </c>
      <c r="C149" s="201">
        <f>SUM(C146:C148)</f>
        <v>0</v>
      </c>
      <c r="D149" s="201">
        <f>SUM(D146:D148)</f>
        <v>0</v>
      </c>
      <c r="E149" s="201">
        <f>SUM(E146:E148)</f>
        <v>0</v>
      </c>
      <c r="F149" s="201">
        <f t="shared" ref="F149" si="8">SUM(F146:F148)</f>
        <v>0</v>
      </c>
      <c r="G149" s="206"/>
      <c r="H149" s="1"/>
    </row>
    <row r="154" spans="1:8">
      <c r="B154" s="191"/>
      <c r="C154" s="191"/>
      <c r="D154" s="129" t="s">
        <v>267</v>
      </c>
      <c r="E154" s="129"/>
      <c r="F154" s="191"/>
      <c r="G154" s="191"/>
      <c r="H154" s="192"/>
    </row>
    <row r="155" spans="1:8">
      <c r="B155" s="191"/>
      <c r="C155" s="191"/>
      <c r="D155" s="129" t="s">
        <v>289</v>
      </c>
      <c r="E155" s="129"/>
      <c r="F155" s="191"/>
      <c r="G155" s="191"/>
    </row>
    <row r="156" spans="1:8">
      <c r="B156" s="193"/>
      <c r="C156" s="193"/>
      <c r="D156" s="130" t="s">
        <v>194</v>
      </c>
      <c r="E156" s="130"/>
      <c r="F156" s="194"/>
      <c r="G156" s="194"/>
    </row>
    <row r="157" spans="1:8">
      <c r="A157" s="195" t="s">
        <v>17</v>
      </c>
      <c r="B157" s="195"/>
      <c r="C157" s="196" t="s">
        <v>18</v>
      </c>
      <c r="D157" s="196" t="s">
        <v>19</v>
      </c>
      <c r="E157" s="196" t="s">
        <v>290</v>
      </c>
      <c r="F157" s="196" t="s">
        <v>291</v>
      </c>
    </row>
    <row r="158" spans="1:8">
      <c r="A158" s="197" t="s">
        <v>9</v>
      </c>
      <c r="C158" s="120"/>
      <c r="D158" s="198"/>
      <c r="E158" s="34"/>
      <c r="F158" s="34"/>
    </row>
    <row r="159" spans="1:8">
      <c r="A159" s="1" t="s">
        <v>270</v>
      </c>
      <c r="C159" s="120"/>
      <c r="D159" s="120">
        <f t="shared" ref="D159:D168" si="9">SUM(E159:G159)</f>
        <v>0</v>
      </c>
      <c r="E159" s="120"/>
      <c r="F159" s="120"/>
    </row>
    <row r="160" spans="1:8">
      <c r="A160" s="1" t="s">
        <v>271</v>
      </c>
      <c r="C160" s="120"/>
      <c r="D160" s="120">
        <f t="shared" si="9"/>
        <v>0</v>
      </c>
      <c r="E160" s="120"/>
      <c r="F160" s="120"/>
    </row>
    <row r="161" spans="1:6">
      <c r="A161" s="1" t="s">
        <v>272</v>
      </c>
      <c r="C161" s="120"/>
      <c r="D161" s="120">
        <f t="shared" si="9"/>
        <v>0</v>
      </c>
      <c r="E161" s="120"/>
      <c r="F161" s="120"/>
    </row>
    <row r="162" spans="1:6">
      <c r="A162" s="1" t="s">
        <v>273</v>
      </c>
      <c r="C162" s="120">
        <v>368737</v>
      </c>
      <c r="D162" s="120">
        <f t="shared" si="9"/>
        <v>362567.4</v>
      </c>
      <c r="E162" s="120"/>
      <c r="F162" s="120">
        <v>362567.4</v>
      </c>
    </row>
    <row r="163" spans="1:6">
      <c r="A163" s="1" t="s">
        <v>274</v>
      </c>
      <c r="C163" s="120"/>
      <c r="D163" s="120">
        <f t="shared" si="9"/>
        <v>0</v>
      </c>
      <c r="E163" s="120"/>
      <c r="F163" s="36"/>
    </row>
    <row r="164" spans="1:6">
      <c r="A164" s="1" t="s">
        <v>275</v>
      </c>
      <c r="C164" s="120"/>
      <c r="D164" s="120">
        <f t="shared" si="9"/>
        <v>0</v>
      </c>
      <c r="E164" s="120"/>
      <c r="F164" s="120"/>
    </row>
    <row r="165" spans="1:6">
      <c r="A165" s="1" t="s">
        <v>276</v>
      </c>
      <c r="C165" s="120">
        <v>110000</v>
      </c>
      <c r="D165" s="120">
        <f t="shared" si="9"/>
        <v>110000</v>
      </c>
      <c r="E165" s="120"/>
      <c r="F165" s="120">
        <v>110000</v>
      </c>
    </row>
    <row r="166" spans="1:6">
      <c r="A166" s="1" t="s">
        <v>277</v>
      </c>
      <c r="C166" s="120"/>
      <c r="D166" s="120"/>
      <c r="E166" s="120"/>
      <c r="F166" s="120"/>
    </row>
    <row r="167" spans="1:6">
      <c r="A167" s="1" t="s">
        <v>278</v>
      </c>
      <c r="C167" s="120"/>
      <c r="D167" s="120">
        <f t="shared" si="9"/>
        <v>0</v>
      </c>
      <c r="E167" s="120"/>
      <c r="F167" s="120"/>
    </row>
    <row r="168" spans="1:6">
      <c r="A168" s="1" t="s">
        <v>279</v>
      </c>
      <c r="C168" s="120"/>
      <c r="D168" s="120">
        <f t="shared" si="9"/>
        <v>0</v>
      </c>
      <c r="E168" s="120"/>
      <c r="F168" s="120"/>
    </row>
    <row r="169" spans="1:6">
      <c r="A169" s="1" t="s">
        <v>280</v>
      </c>
      <c r="C169" s="199">
        <f>SUM(C159:C168)</f>
        <v>478737</v>
      </c>
      <c r="D169" s="199">
        <f>SUM(D159:D168)</f>
        <v>472567.4</v>
      </c>
      <c r="E169" s="199">
        <f>SUM(E159:E168)</f>
        <v>0</v>
      </c>
      <c r="F169" s="199">
        <f>SUM(F159:F168)</f>
        <v>472567.4</v>
      </c>
    </row>
    <row r="170" spans="1:6">
      <c r="A170" s="1" t="s">
        <v>16</v>
      </c>
      <c r="C170" s="34"/>
      <c r="E170" s="34"/>
      <c r="F170" s="34"/>
    </row>
    <row r="171" spans="1:6">
      <c r="B171" s="1" t="s">
        <v>281</v>
      </c>
      <c r="C171" s="120"/>
      <c r="D171" s="120"/>
      <c r="E171" s="120"/>
      <c r="F171" s="120"/>
    </row>
    <row r="172" spans="1:6">
      <c r="B172" s="1" t="s">
        <v>77</v>
      </c>
      <c r="C172" s="120"/>
      <c r="D172" s="120"/>
      <c r="E172" s="120"/>
      <c r="F172" s="120"/>
    </row>
    <row r="173" spans="1:6">
      <c r="B173" s="1" t="s">
        <v>90</v>
      </c>
      <c r="C173" s="120"/>
      <c r="D173" s="120"/>
      <c r="E173" s="120"/>
      <c r="F173" s="120"/>
    </row>
    <row r="174" spans="1:6">
      <c r="A174" s="1" t="s">
        <v>280</v>
      </c>
      <c r="C174" s="201">
        <f>SUM(C171:C173)</f>
        <v>0</v>
      </c>
      <c r="D174" s="201">
        <f>SUM(D171:D173)</f>
        <v>0</v>
      </c>
      <c r="E174" s="201">
        <f>SUM(E171:E173)</f>
        <v>0</v>
      </c>
      <c r="F174" s="201">
        <f>SUM(F171:F173)</f>
        <v>0</v>
      </c>
    </row>
    <row r="180" spans="1:8">
      <c r="B180" s="191"/>
      <c r="C180" s="191"/>
      <c r="D180" s="129" t="s">
        <v>267</v>
      </c>
      <c r="E180" s="129"/>
      <c r="F180" s="191"/>
      <c r="G180" s="191"/>
      <c r="H180" s="192"/>
    </row>
    <row r="181" spans="1:8">
      <c r="B181" s="191"/>
      <c r="C181" s="191"/>
      <c r="D181" s="129" t="s">
        <v>292</v>
      </c>
      <c r="E181" s="129"/>
      <c r="F181" s="191"/>
      <c r="G181" s="191"/>
    </row>
    <row r="182" spans="1:8">
      <c r="B182" s="193"/>
      <c r="C182" s="193"/>
      <c r="D182" s="130" t="s">
        <v>194</v>
      </c>
      <c r="E182" s="130"/>
      <c r="F182" s="193"/>
      <c r="G182" s="193"/>
      <c r="H182" s="1"/>
    </row>
    <row r="183" spans="1:8" ht="63">
      <c r="A183" s="195" t="s">
        <v>17</v>
      </c>
      <c r="B183" s="195"/>
      <c r="C183" s="196" t="s">
        <v>18</v>
      </c>
      <c r="D183" s="196" t="s">
        <v>19</v>
      </c>
      <c r="E183" s="196" t="s">
        <v>285</v>
      </c>
      <c r="F183" s="196" t="s">
        <v>293</v>
      </c>
      <c r="G183" s="196" t="s">
        <v>294</v>
      </c>
      <c r="H183" s="1"/>
    </row>
    <row r="184" spans="1:8">
      <c r="A184" s="197" t="s">
        <v>9</v>
      </c>
      <c r="C184" s="120"/>
      <c r="D184" s="198"/>
      <c r="E184" s="198"/>
      <c r="F184" s="34"/>
      <c r="G184" s="34"/>
      <c r="H184" s="1"/>
    </row>
    <row r="185" spans="1:8">
      <c r="A185" s="1" t="s">
        <v>270</v>
      </c>
      <c r="C185" s="120"/>
      <c r="D185" s="120">
        <f t="shared" ref="D185:D194" si="10">SUM(E185:H185)</f>
        <v>0</v>
      </c>
      <c r="E185" s="120"/>
      <c r="F185" s="120"/>
      <c r="G185" s="120"/>
      <c r="H185" s="1"/>
    </row>
    <row r="186" spans="1:8">
      <c r="A186" s="1" t="s">
        <v>271</v>
      </c>
      <c r="C186" s="120"/>
      <c r="D186" s="120">
        <f t="shared" si="10"/>
        <v>0</v>
      </c>
      <c r="E186" s="120"/>
      <c r="F186" s="120"/>
      <c r="G186" s="120"/>
      <c r="H186" s="1"/>
    </row>
    <row r="187" spans="1:8">
      <c r="A187" s="1" t="s">
        <v>272</v>
      </c>
      <c r="C187" s="120"/>
      <c r="D187" s="120">
        <f t="shared" si="10"/>
        <v>0</v>
      </c>
      <c r="E187" s="120"/>
      <c r="F187" s="120"/>
      <c r="G187" s="120"/>
      <c r="H187" s="1"/>
    </row>
    <row r="188" spans="1:8">
      <c r="A188" s="1" t="s">
        <v>273</v>
      </c>
      <c r="C188" s="120">
        <v>283171</v>
      </c>
      <c r="D188" s="120">
        <f t="shared" si="10"/>
        <v>256350</v>
      </c>
      <c r="E188" s="120"/>
      <c r="F188" s="120">
        <v>86732</v>
      </c>
      <c r="G188" s="120">
        <v>169618</v>
      </c>
      <c r="H188" s="1"/>
    </row>
    <row r="189" spans="1:8">
      <c r="A189" s="1" t="s">
        <v>274</v>
      </c>
      <c r="C189" s="120">
        <v>50000</v>
      </c>
      <c r="D189" s="120">
        <f t="shared" si="10"/>
        <v>26853</v>
      </c>
      <c r="E189" s="120"/>
      <c r="F189" s="120">
        <v>26853</v>
      </c>
      <c r="G189" s="36"/>
      <c r="H189" s="1"/>
    </row>
    <row r="190" spans="1:8">
      <c r="A190" s="1" t="s">
        <v>275</v>
      </c>
      <c r="C190" s="120"/>
      <c r="D190" s="120"/>
      <c r="E190" s="120"/>
      <c r="G190" s="120"/>
      <c r="H190" s="1"/>
    </row>
    <row r="191" spans="1:8">
      <c r="A191" s="1" t="s">
        <v>276</v>
      </c>
      <c r="C191" s="120">
        <v>20000</v>
      </c>
      <c r="D191" s="120">
        <f t="shared" si="10"/>
        <v>20000</v>
      </c>
      <c r="E191" s="120"/>
      <c r="F191" s="120"/>
      <c r="G191" s="120">
        <v>20000</v>
      </c>
      <c r="H191" s="1"/>
    </row>
    <row r="192" spans="1:8">
      <c r="A192" s="1" t="s">
        <v>277</v>
      </c>
      <c r="C192" s="120"/>
      <c r="D192" s="120">
        <f t="shared" si="10"/>
        <v>0</v>
      </c>
      <c r="E192" s="120"/>
      <c r="G192" s="120"/>
      <c r="H192" s="1"/>
    </row>
    <row r="193" spans="1:8">
      <c r="A193" s="1" t="s">
        <v>278</v>
      </c>
      <c r="C193" s="120">
        <v>95000</v>
      </c>
      <c r="D193" s="120">
        <f t="shared" si="10"/>
        <v>95000</v>
      </c>
      <c r="E193" s="120"/>
      <c r="F193" s="120"/>
      <c r="G193" s="120">
        <v>95000</v>
      </c>
      <c r="H193" s="1"/>
    </row>
    <row r="194" spans="1:8">
      <c r="A194" s="1" t="s">
        <v>279</v>
      </c>
      <c r="C194" s="120"/>
      <c r="D194" s="120">
        <f t="shared" si="10"/>
        <v>0</v>
      </c>
      <c r="E194" s="120"/>
      <c r="F194" s="120"/>
      <c r="G194" s="120"/>
      <c r="H194" s="1"/>
    </row>
    <row r="195" spans="1:8">
      <c r="A195" s="1" t="s">
        <v>280</v>
      </c>
      <c r="C195" s="199">
        <f>SUM(C185:C194)</f>
        <v>448171</v>
      </c>
      <c r="D195" s="199">
        <f>SUM(D185:D194)</f>
        <v>398203</v>
      </c>
      <c r="E195" s="199">
        <f>SUM(E185:E194)</f>
        <v>0</v>
      </c>
      <c r="F195" s="199">
        <f>SUM(F185:F194)</f>
        <v>113585</v>
      </c>
      <c r="G195" s="199">
        <f>SUM(G185:G194)</f>
        <v>284618</v>
      </c>
      <c r="H195" s="1"/>
    </row>
    <row r="196" spans="1:8">
      <c r="A196" s="1" t="s">
        <v>16</v>
      </c>
      <c r="C196" s="34"/>
      <c r="D196" s="34"/>
      <c r="F196" s="34"/>
      <c r="G196" s="34"/>
      <c r="H196" s="1"/>
    </row>
    <row r="197" spans="1:8">
      <c r="B197" s="1" t="s">
        <v>281</v>
      </c>
      <c r="C197" s="120"/>
      <c r="D197" s="120"/>
      <c r="E197" s="62"/>
      <c r="F197" s="120"/>
      <c r="G197" s="120"/>
      <c r="H197" s="1"/>
    </row>
    <row r="198" spans="1:8">
      <c r="B198" s="1" t="s">
        <v>77</v>
      </c>
      <c r="C198" s="120"/>
      <c r="D198" s="120"/>
      <c r="E198" s="62"/>
      <c r="F198" s="120"/>
      <c r="G198" s="120"/>
      <c r="H198" s="1"/>
    </row>
    <row r="199" spans="1:8">
      <c r="B199" s="1" t="s">
        <v>90</v>
      </c>
      <c r="C199" s="120"/>
      <c r="D199" s="120"/>
      <c r="E199" s="62"/>
      <c r="F199" s="120"/>
      <c r="G199" s="120"/>
      <c r="H199" s="1"/>
    </row>
    <row r="200" spans="1:8">
      <c r="A200" s="1" t="s">
        <v>280</v>
      </c>
      <c r="C200" s="201">
        <f>SUM(C197:C199)</f>
        <v>0</v>
      </c>
      <c r="D200" s="201">
        <f>SUM(D197:D199)</f>
        <v>0</v>
      </c>
      <c r="E200" s="203"/>
      <c r="F200" s="201">
        <f>SUM(F197:F199)</f>
        <v>0</v>
      </c>
      <c r="G200" s="201">
        <f>SUM(G197:G199)</f>
        <v>0</v>
      </c>
      <c r="H200" s="1"/>
    </row>
    <row r="201" spans="1:8">
      <c r="C201" s="108"/>
      <c r="D201" s="108"/>
      <c r="E201" s="108"/>
      <c r="F201" s="108"/>
      <c r="G201" s="108"/>
      <c r="H201" s="1"/>
    </row>
    <row r="202" spans="1:8">
      <c r="C202" s="108"/>
      <c r="D202" s="108"/>
      <c r="E202" s="108"/>
      <c r="F202" s="108"/>
      <c r="G202" s="108"/>
      <c r="H202" s="1"/>
    </row>
    <row r="203" spans="1:8">
      <c r="C203" s="108"/>
      <c r="D203" s="108"/>
      <c r="E203" s="108"/>
      <c r="F203" s="108"/>
      <c r="G203" s="108"/>
      <c r="H203" s="1"/>
    </row>
    <row r="204" spans="1:8">
      <c r="B204" s="191"/>
      <c r="C204" s="191"/>
      <c r="D204" s="129" t="s">
        <v>267</v>
      </c>
      <c r="E204" s="129"/>
      <c r="F204" s="191"/>
      <c r="G204" s="191"/>
      <c r="H204" s="192"/>
    </row>
    <row r="205" spans="1:8">
      <c r="B205" s="191"/>
      <c r="C205" s="191"/>
      <c r="D205" s="129" t="s">
        <v>295</v>
      </c>
      <c r="E205" s="129"/>
      <c r="F205" s="191"/>
      <c r="G205" s="191"/>
    </row>
    <row r="206" spans="1:8">
      <c r="B206" s="193"/>
      <c r="C206" s="193"/>
      <c r="D206" s="130" t="s">
        <v>194</v>
      </c>
      <c r="E206" s="130"/>
    </row>
    <row r="207" spans="1:8" ht="42">
      <c r="A207" s="195" t="s">
        <v>17</v>
      </c>
      <c r="B207" s="195"/>
      <c r="C207" s="196" t="s">
        <v>18</v>
      </c>
      <c r="D207" s="196" t="s">
        <v>19</v>
      </c>
      <c r="E207" s="196" t="s">
        <v>296</v>
      </c>
      <c r="H207" s="1"/>
    </row>
    <row r="208" spans="1:8">
      <c r="A208" s="197" t="s">
        <v>9</v>
      </c>
      <c r="C208" s="120"/>
      <c r="D208" s="198"/>
      <c r="E208" s="198"/>
      <c r="H208" s="1"/>
    </row>
    <row r="209" spans="1:8">
      <c r="A209" s="1" t="s">
        <v>270</v>
      </c>
      <c r="C209" s="120"/>
      <c r="D209" s="120">
        <f>SUM(E209:H209)</f>
        <v>0</v>
      </c>
      <c r="E209" s="120"/>
      <c r="H209" s="1"/>
    </row>
    <row r="210" spans="1:8">
      <c r="A210" s="1" t="s">
        <v>271</v>
      </c>
      <c r="C210" s="120"/>
      <c r="D210" s="120">
        <f>SUM(E210:H210)</f>
        <v>0</v>
      </c>
      <c r="E210" s="120"/>
      <c r="H210" s="1"/>
    </row>
    <row r="211" spans="1:8">
      <c r="A211" s="1" t="s">
        <v>272</v>
      </c>
      <c r="C211" s="120"/>
      <c r="D211" s="120">
        <f>SUM(E211:H211)</f>
        <v>0</v>
      </c>
      <c r="E211" s="120"/>
      <c r="H211" s="1"/>
    </row>
    <row r="212" spans="1:8">
      <c r="A212" s="1" t="s">
        <v>273</v>
      </c>
      <c r="C212" s="120"/>
      <c r="D212" s="120">
        <f>SUM(E212:H212)</f>
        <v>0</v>
      </c>
      <c r="E212" s="120"/>
      <c r="H212" s="1"/>
    </row>
    <row r="213" spans="1:8">
      <c r="A213" s="1" t="s">
        <v>274</v>
      </c>
      <c r="C213" s="120"/>
      <c r="D213" s="120">
        <f>SUM(E213:H213)</f>
        <v>0</v>
      </c>
      <c r="E213" s="120"/>
      <c r="H213" s="1"/>
    </row>
    <row r="214" spans="1:8">
      <c r="A214" s="1" t="s">
        <v>275</v>
      </c>
      <c r="C214" s="120"/>
      <c r="D214" s="120"/>
      <c r="E214" s="120"/>
      <c r="H214" s="1"/>
    </row>
    <row r="215" spans="1:8">
      <c r="A215" s="1" t="s">
        <v>276</v>
      </c>
      <c r="C215" s="120"/>
      <c r="D215" s="120">
        <f>SUM(E215:H215)</f>
        <v>0</v>
      </c>
      <c r="E215" s="120"/>
      <c r="H215" s="1"/>
    </row>
    <row r="216" spans="1:8">
      <c r="A216" s="1" t="s">
        <v>277</v>
      </c>
      <c r="C216" s="120"/>
      <c r="D216" s="120">
        <f>SUM(E216:H216)</f>
        <v>0</v>
      </c>
      <c r="E216" s="120"/>
      <c r="H216" s="1"/>
    </row>
    <row r="217" spans="1:8">
      <c r="A217" s="1" t="s">
        <v>278</v>
      </c>
      <c r="C217" s="120"/>
      <c r="D217" s="120">
        <f>SUM(E217:H217)</f>
        <v>0</v>
      </c>
      <c r="E217" s="120"/>
      <c r="H217" s="1"/>
    </row>
    <row r="218" spans="1:8">
      <c r="A218" s="1" t="s">
        <v>279</v>
      </c>
      <c r="C218" s="120">
        <v>2670000</v>
      </c>
      <c r="D218" s="120">
        <f>SUM(E218:H218)</f>
        <v>2669000</v>
      </c>
      <c r="E218" s="120">
        <v>2669000</v>
      </c>
      <c r="H218" s="1"/>
    </row>
    <row r="219" spans="1:8">
      <c r="A219" s="1" t="s">
        <v>280</v>
      </c>
      <c r="C219" s="199">
        <f>SUM(C209:C218)</f>
        <v>2670000</v>
      </c>
      <c r="D219" s="199">
        <f>SUM(D209:D218)</f>
        <v>2669000</v>
      </c>
      <c r="E219" s="199">
        <f>SUM(E209:E218)</f>
        <v>2669000</v>
      </c>
      <c r="H219" s="1"/>
    </row>
    <row r="220" spans="1:8">
      <c r="A220" s="1" t="s">
        <v>16</v>
      </c>
      <c r="C220" s="34"/>
      <c r="D220" s="34"/>
      <c r="E220" s="34"/>
      <c r="H220" s="1"/>
    </row>
    <row r="221" spans="1:8">
      <c r="B221" s="1" t="s">
        <v>281</v>
      </c>
      <c r="C221" s="120"/>
      <c r="D221" s="120"/>
      <c r="E221" s="120"/>
      <c r="H221" s="1"/>
    </row>
    <row r="222" spans="1:8">
      <c r="B222" s="1" t="s">
        <v>77</v>
      </c>
      <c r="C222" s="120"/>
      <c r="D222" s="120"/>
      <c r="E222" s="120"/>
      <c r="H222" s="1"/>
    </row>
    <row r="223" spans="1:8">
      <c r="B223" s="1" t="s">
        <v>90</v>
      </c>
      <c r="C223" s="120"/>
      <c r="D223" s="120"/>
      <c r="E223" s="121"/>
      <c r="H223" s="1"/>
    </row>
    <row r="224" spans="1:8">
      <c r="A224" s="1" t="s">
        <v>280</v>
      </c>
      <c r="C224" s="201">
        <f>SUM(C221:C223)</f>
        <v>0</v>
      </c>
      <c r="D224" s="201">
        <f>SUM(D221:D223)</f>
        <v>0</v>
      </c>
      <c r="E224" s="203"/>
      <c r="H224" s="1"/>
    </row>
    <row r="225" spans="1:8">
      <c r="C225" s="108"/>
      <c r="D225" s="108"/>
      <c r="E225" s="108"/>
      <c r="H225" s="1"/>
    </row>
    <row r="226" spans="1:8">
      <c r="C226" s="108"/>
      <c r="D226" s="108"/>
      <c r="E226" s="108"/>
      <c r="H226" s="1"/>
    </row>
    <row r="227" spans="1:8">
      <c r="C227" s="108"/>
      <c r="D227" s="108"/>
      <c r="E227" s="108"/>
      <c r="H227" s="1"/>
    </row>
    <row r="228" spans="1:8">
      <c r="C228" s="108"/>
      <c r="D228" s="108"/>
      <c r="E228" s="108"/>
      <c r="H228" s="1"/>
    </row>
    <row r="229" spans="1:8">
      <c r="B229" s="191"/>
      <c r="C229" s="191"/>
      <c r="D229" s="129" t="s">
        <v>267</v>
      </c>
      <c r="E229" s="129"/>
      <c r="F229" s="191"/>
      <c r="G229" s="191"/>
      <c r="H229" s="192"/>
    </row>
    <row r="230" spans="1:8">
      <c r="B230" s="191"/>
      <c r="C230" s="191"/>
      <c r="D230" s="129" t="s">
        <v>297</v>
      </c>
      <c r="E230" s="129"/>
      <c r="F230" s="191"/>
      <c r="G230" s="191"/>
    </row>
    <row r="231" spans="1:8">
      <c r="B231" s="193"/>
      <c r="C231" s="193"/>
      <c r="D231" s="130" t="s">
        <v>194</v>
      </c>
      <c r="E231" s="130"/>
    </row>
    <row r="232" spans="1:8">
      <c r="A232" s="195" t="s">
        <v>17</v>
      </c>
      <c r="B232" s="195"/>
      <c r="C232" s="196" t="s">
        <v>18</v>
      </c>
      <c r="D232" s="196" t="s">
        <v>19</v>
      </c>
      <c r="E232" s="196" t="s">
        <v>298</v>
      </c>
      <c r="F232" s="196" t="s">
        <v>299</v>
      </c>
      <c r="H232" s="1"/>
    </row>
    <row r="233" spans="1:8">
      <c r="A233" s="197" t="s">
        <v>9</v>
      </c>
      <c r="C233" s="120"/>
      <c r="D233" s="198"/>
      <c r="E233" s="198"/>
      <c r="F233" s="198"/>
      <c r="H233" s="1"/>
    </row>
    <row r="234" spans="1:8">
      <c r="A234" s="1" t="s">
        <v>270</v>
      </c>
      <c r="C234" s="120"/>
      <c r="D234" s="120">
        <f>SUM(E234:H234)</f>
        <v>0</v>
      </c>
      <c r="E234" s="120"/>
      <c r="F234" s="120"/>
      <c r="H234" s="1"/>
    </row>
    <row r="235" spans="1:8">
      <c r="A235" s="1" t="s">
        <v>271</v>
      </c>
      <c r="C235" s="120"/>
      <c r="D235" s="120">
        <f>SUM(E235:H235)</f>
        <v>0</v>
      </c>
      <c r="E235" s="120"/>
      <c r="F235" s="120"/>
      <c r="H235" s="1"/>
    </row>
    <row r="236" spans="1:8">
      <c r="A236" s="1" t="s">
        <v>272</v>
      </c>
      <c r="C236" s="120"/>
      <c r="D236" s="120">
        <f>SUM(E236:H236)</f>
        <v>0</v>
      </c>
      <c r="E236" s="120"/>
      <c r="F236" s="120"/>
      <c r="H236" s="1"/>
    </row>
    <row r="237" spans="1:8">
      <c r="A237" s="1" t="s">
        <v>273</v>
      </c>
      <c r="C237" s="120"/>
      <c r="D237" s="120">
        <f>SUM(E237:H237)</f>
        <v>0</v>
      </c>
      <c r="E237" s="120"/>
      <c r="F237" s="120"/>
      <c r="H237" s="1"/>
    </row>
    <row r="238" spans="1:8">
      <c r="A238" s="1" t="s">
        <v>274</v>
      </c>
      <c r="C238" s="120">
        <v>5210</v>
      </c>
      <c r="D238" s="120">
        <f>SUM(E238:H238)</f>
        <v>5210</v>
      </c>
      <c r="E238" s="120">
        <v>5210</v>
      </c>
      <c r="F238" s="120"/>
      <c r="H238" s="1"/>
    </row>
    <row r="239" spans="1:8">
      <c r="A239" s="1" t="s">
        <v>275</v>
      </c>
      <c r="C239" s="120"/>
      <c r="D239" s="120"/>
      <c r="E239" s="120"/>
      <c r="F239" s="120"/>
      <c r="H239" s="1"/>
    </row>
    <row r="240" spans="1:8">
      <c r="A240" s="1" t="s">
        <v>276</v>
      </c>
      <c r="C240" s="120"/>
      <c r="D240" s="120">
        <f>SUM(E240:H240)</f>
        <v>0</v>
      </c>
      <c r="E240" s="120"/>
      <c r="F240" s="120"/>
      <c r="H240" s="1"/>
    </row>
    <row r="241" spans="1:8">
      <c r="A241" s="1" t="s">
        <v>277</v>
      </c>
      <c r="C241" s="120"/>
      <c r="D241" s="120">
        <f>SUM(E241:H241)</f>
        <v>0</v>
      </c>
      <c r="E241" s="120"/>
      <c r="F241" s="120"/>
      <c r="H241" s="1"/>
    </row>
    <row r="242" spans="1:8">
      <c r="A242" s="1" t="s">
        <v>278</v>
      </c>
      <c r="C242" s="120"/>
      <c r="D242" s="120">
        <f>SUM(E242:H242)</f>
        <v>0</v>
      </c>
      <c r="E242" s="120"/>
      <c r="F242" s="120"/>
      <c r="H242" s="1"/>
    </row>
    <row r="243" spans="1:8">
      <c r="A243" s="1" t="s">
        <v>279</v>
      </c>
      <c r="C243" s="120"/>
      <c r="D243" s="120">
        <f>SUM(E243:H243)</f>
        <v>0</v>
      </c>
      <c r="E243" s="120"/>
      <c r="F243" s="120"/>
      <c r="H243" s="1"/>
    </row>
    <row r="244" spans="1:8">
      <c r="A244" s="1" t="s">
        <v>280</v>
      </c>
      <c r="C244" s="199">
        <f>SUM(C234:C243)</f>
        <v>5210</v>
      </c>
      <c r="D244" s="199">
        <f>SUM(D234:D243)</f>
        <v>5210</v>
      </c>
      <c r="E244" s="199">
        <f>SUM(E234:E243)</f>
        <v>5210</v>
      </c>
      <c r="F244" s="199">
        <f>SUM(F234:F243)</f>
        <v>0</v>
      </c>
      <c r="H244" s="1"/>
    </row>
    <row r="245" spans="1:8">
      <c r="A245" s="1" t="s">
        <v>16</v>
      </c>
      <c r="C245" s="34"/>
      <c r="D245" s="34"/>
      <c r="E245" s="34"/>
      <c r="F245" s="34"/>
      <c r="H245" s="1"/>
    </row>
    <row r="246" spans="1:8">
      <c r="B246" s="1" t="s">
        <v>281</v>
      </c>
      <c r="C246" s="120"/>
      <c r="D246" s="120"/>
      <c r="E246" s="120"/>
      <c r="F246" s="120"/>
      <c r="H246" s="1"/>
    </row>
    <row r="247" spans="1:8">
      <c r="B247" s="1" t="s">
        <v>77</v>
      </c>
      <c r="C247" s="120"/>
      <c r="D247" s="120"/>
      <c r="E247" s="120"/>
      <c r="F247" s="120"/>
      <c r="H247" s="1"/>
    </row>
    <row r="248" spans="1:8">
      <c r="B248" s="1" t="s">
        <v>90</v>
      </c>
      <c r="C248" s="120"/>
      <c r="D248" s="120"/>
      <c r="E248" s="121"/>
      <c r="F248" s="121"/>
      <c r="H248" s="1"/>
    </row>
    <row r="249" spans="1:8">
      <c r="A249" s="1" t="s">
        <v>280</v>
      </c>
      <c r="C249" s="201">
        <f>SUM(C246:C248)</f>
        <v>0</v>
      </c>
      <c r="D249" s="201">
        <f>SUM(D246:D248)</f>
        <v>0</v>
      </c>
      <c r="E249" s="203"/>
      <c r="F249" s="203"/>
      <c r="H249" s="1"/>
    </row>
    <row r="255" spans="1:8">
      <c r="B255" s="191"/>
      <c r="C255" s="191"/>
      <c r="D255" s="129" t="s">
        <v>267</v>
      </c>
      <c r="E255" s="129"/>
      <c r="F255" s="191"/>
      <c r="G255" s="191"/>
      <c r="H255" s="192"/>
    </row>
    <row r="256" spans="1:8">
      <c r="B256" s="191"/>
      <c r="C256" s="191"/>
      <c r="D256" s="129" t="s">
        <v>300</v>
      </c>
      <c r="E256" s="129"/>
      <c r="F256" s="191"/>
      <c r="H256" s="192"/>
    </row>
    <row r="257" spans="1:11">
      <c r="B257" s="193"/>
      <c r="C257" s="193"/>
      <c r="D257" s="130" t="s">
        <v>194</v>
      </c>
      <c r="E257" s="130"/>
      <c r="F257" s="194"/>
      <c r="G257" s="194"/>
    </row>
    <row r="258" spans="1:11">
      <c r="A258" s="195" t="s">
        <v>17</v>
      </c>
      <c r="B258" s="195"/>
      <c r="C258" s="196" t="s">
        <v>18</v>
      </c>
      <c r="D258" s="196" t="s">
        <v>19</v>
      </c>
      <c r="E258" s="196" t="s">
        <v>15</v>
      </c>
      <c r="F258" s="9"/>
    </row>
    <row r="259" spans="1:11">
      <c r="A259" s="197" t="s">
        <v>9</v>
      </c>
      <c r="C259" s="120"/>
      <c r="D259" s="198"/>
      <c r="E259" s="34"/>
    </row>
    <row r="260" spans="1:11">
      <c r="A260" s="1" t="s">
        <v>277</v>
      </c>
      <c r="C260" s="120">
        <v>761763</v>
      </c>
      <c r="D260" s="120">
        <f>SUM(E260)</f>
        <v>673676.64</v>
      </c>
      <c r="E260" s="120">
        <v>673676.64</v>
      </c>
    </row>
    <row r="261" spans="1:11">
      <c r="A261" s="1" t="s">
        <v>301</v>
      </c>
      <c r="C261" s="120"/>
      <c r="D261" s="120"/>
      <c r="E261" s="120"/>
    </row>
    <row r="262" spans="1:11">
      <c r="A262" s="1" t="s">
        <v>302</v>
      </c>
      <c r="C262" s="120"/>
      <c r="D262" s="120"/>
      <c r="E262" s="120"/>
    </row>
    <row r="263" spans="1:11">
      <c r="A263" s="1" t="s">
        <v>303</v>
      </c>
      <c r="C263" s="120"/>
      <c r="D263" s="120"/>
      <c r="E263" s="120"/>
    </row>
    <row r="264" spans="1:11">
      <c r="A264" s="1" t="s">
        <v>272</v>
      </c>
      <c r="C264" s="120"/>
      <c r="D264" s="120"/>
      <c r="E264" s="120"/>
    </row>
    <row r="265" spans="1:11">
      <c r="A265" s="1" t="s">
        <v>273</v>
      </c>
      <c r="C265" s="120"/>
      <c r="D265" s="120"/>
      <c r="E265" s="120"/>
    </row>
    <row r="266" spans="1:11">
      <c r="A266" s="1" t="s">
        <v>274</v>
      </c>
      <c r="C266" s="120"/>
      <c r="D266" s="120"/>
      <c r="E266" s="120"/>
    </row>
    <row r="267" spans="1:11">
      <c r="A267" s="1" t="s">
        <v>275</v>
      </c>
      <c r="C267" s="120"/>
      <c r="D267" s="120"/>
      <c r="E267" s="120"/>
    </row>
    <row r="268" spans="1:11">
      <c r="A268" s="1" t="s">
        <v>276</v>
      </c>
      <c r="C268" s="120"/>
      <c r="D268" s="120"/>
      <c r="E268" s="120"/>
    </row>
    <row r="269" spans="1:11">
      <c r="A269" s="1" t="s">
        <v>278</v>
      </c>
      <c r="C269" s="120"/>
      <c r="D269" s="120"/>
      <c r="E269" s="120"/>
    </row>
    <row r="270" spans="1:11">
      <c r="A270" s="1" t="s">
        <v>279</v>
      </c>
      <c r="C270" s="120"/>
      <c r="D270" s="120"/>
      <c r="E270" s="120"/>
    </row>
    <row r="271" spans="1:11">
      <c r="A271" s="1" t="s">
        <v>280</v>
      </c>
      <c r="C271" s="199">
        <f>SUM(C260:C270)</f>
        <v>761763</v>
      </c>
      <c r="D271" s="199">
        <f>SUM(D260:D270)</f>
        <v>673676.64</v>
      </c>
      <c r="E271" s="199">
        <f>SUM(E260:E270)</f>
        <v>673676.64</v>
      </c>
      <c r="F271" s="9"/>
      <c r="K271" s="2"/>
    </row>
    <row r="272" spans="1:11">
      <c r="A272" s="1" t="s">
        <v>16</v>
      </c>
      <c r="C272" s="34"/>
      <c r="D272" s="34"/>
      <c r="E272" s="34"/>
      <c r="F272" s="9"/>
    </row>
    <row r="273" spans="1:7">
      <c r="B273" s="1" t="s">
        <v>281</v>
      </c>
      <c r="C273" s="120"/>
      <c r="D273" s="120"/>
      <c r="E273" s="120"/>
      <c r="F273" s="9"/>
    </row>
    <row r="274" spans="1:7">
      <c r="B274" s="1" t="s">
        <v>77</v>
      </c>
      <c r="C274" s="120"/>
      <c r="D274" s="120">
        <f>SUM(E274:F274)</f>
        <v>0</v>
      </c>
      <c r="E274" s="120"/>
      <c r="F274" s="9"/>
    </row>
    <row r="275" spans="1:7">
      <c r="B275" s="1" t="s">
        <v>90</v>
      </c>
      <c r="C275" s="120"/>
      <c r="D275" s="120">
        <f>SUM(E275:F275)</f>
        <v>0</v>
      </c>
      <c r="E275" s="120"/>
      <c r="F275" s="9"/>
    </row>
    <row r="276" spans="1:7">
      <c r="A276" s="1" t="s">
        <v>280</v>
      </c>
      <c r="C276" s="201">
        <f>SUM(C273:C275)</f>
        <v>0</v>
      </c>
      <c r="D276" s="201">
        <f>SUM(D273:D275)</f>
        <v>0</v>
      </c>
      <c r="E276" s="201">
        <f>SUM(E273:E275)</f>
        <v>0</v>
      </c>
      <c r="F276" s="9"/>
    </row>
    <row r="281" spans="1:7">
      <c r="B281" s="191"/>
      <c r="C281" s="191"/>
      <c r="D281" s="129" t="s">
        <v>267</v>
      </c>
      <c r="E281" s="129"/>
      <c r="F281" s="191"/>
      <c r="G281" s="191"/>
    </row>
    <row r="282" spans="1:7">
      <c r="B282" s="191"/>
      <c r="C282" s="191"/>
      <c r="D282" s="129" t="s">
        <v>304</v>
      </c>
      <c r="E282" s="129"/>
      <c r="F282" s="191"/>
    </row>
    <row r="283" spans="1:7">
      <c r="B283" s="193"/>
      <c r="C283" s="193"/>
      <c r="D283" s="130" t="s">
        <v>194</v>
      </c>
      <c r="E283" s="130"/>
      <c r="F283" s="194"/>
      <c r="G283" s="194"/>
    </row>
    <row r="284" spans="1:7">
      <c r="A284" s="195" t="s">
        <v>17</v>
      </c>
      <c r="B284" s="195"/>
      <c r="C284" s="196" t="s">
        <v>18</v>
      </c>
      <c r="D284" s="196" t="s">
        <v>19</v>
      </c>
      <c r="E284" s="196" t="s">
        <v>15</v>
      </c>
      <c r="F284" s="9"/>
    </row>
    <row r="285" spans="1:7">
      <c r="A285" s="197" t="s">
        <v>9</v>
      </c>
      <c r="C285" s="120"/>
      <c r="D285" s="198"/>
      <c r="E285" s="34"/>
    </row>
    <row r="286" spans="1:7">
      <c r="A286" s="1" t="s">
        <v>277</v>
      </c>
      <c r="C286" s="120"/>
      <c r="D286" s="120">
        <f>SUM(E286)</f>
        <v>8175930</v>
      </c>
      <c r="E286" s="120">
        <v>8175930</v>
      </c>
    </row>
    <row r="287" spans="1:7">
      <c r="A287" s="1" t="s">
        <v>301</v>
      </c>
      <c r="C287" s="120"/>
      <c r="D287" s="120"/>
      <c r="E287" s="120"/>
    </row>
    <row r="288" spans="1:7">
      <c r="A288" s="1" t="s">
        <v>302</v>
      </c>
      <c r="C288" s="120"/>
      <c r="D288" s="120"/>
      <c r="E288" s="120"/>
    </row>
    <row r="289" spans="1:6">
      <c r="A289" s="1" t="s">
        <v>303</v>
      </c>
      <c r="C289" s="120"/>
      <c r="D289" s="120"/>
      <c r="E289" s="120"/>
    </row>
    <row r="290" spans="1:6">
      <c r="A290" s="1" t="s">
        <v>272</v>
      </c>
      <c r="C290" s="120"/>
      <c r="D290" s="120"/>
      <c r="E290" s="120"/>
    </row>
    <row r="291" spans="1:6">
      <c r="A291" s="1" t="s">
        <v>273</v>
      </c>
      <c r="C291" s="120"/>
      <c r="D291" s="120"/>
      <c r="E291" s="120"/>
    </row>
    <row r="292" spans="1:6">
      <c r="A292" s="1" t="s">
        <v>274</v>
      </c>
      <c r="C292" s="120"/>
      <c r="D292" s="120"/>
      <c r="E292" s="120"/>
    </row>
    <row r="293" spans="1:6">
      <c r="A293" s="1" t="s">
        <v>275</v>
      </c>
      <c r="C293" s="120"/>
      <c r="D293" s="120"/>
      <c r="E293" s="120"/>
    </row>
    <row r="294" spans="1:6">
      <c r="A294" s="1" t="s">
        <v>276</v>
      </c>
      <c r="C294" s="120"/>
      <c r="D294" s="120"/>
      <c r="E294" s="120"/>
    </row>
    <row r="295" spans="1:6">
      <c r="A295" s="1" t="s">
        <v>278</v>
      </c>
      <c r="C295" s="120"/>
      <c r="D295" s="120"/>
      <c r="E295" s="120"/>
    </row>
    <row r="296" spans="1:6">
      <c r="A296" s="1" t="s">
        <v>279</v>
      </c>
      <c r="C296" s="120"/>
      <c r="D296" s="120"/>
      <c r="E296" s="120"/>
    </row>
    <row r="297" spans="1:6">
      <c r="A297" s="1" t="s">
        <v>280</v>
      </c>
      <c r="C297" s="199">
        <f>SUM(C286:C296)</f>
        <v>0</v>
      </c>
      <c r="D297" s="199">
        <f>SUM(D286:D296)</f>
        <v>8175930</v>
      </c>
      <c r="E297" s="199">
        <f>SUM(E286:E296)</f>
        <v>8175930</v>
      </c>
      <c r="F297" s="9"/>
    </row>
    <row r="298" spans="1:6">
      <c r="A298" s="1" t="s">
        <v>16</v>
      </c>
      <c r="C298" s="34"/>
      <c r="D298" s="34"/>
      <c r="E298" s="34"/>
      <c r="F298" s="9"/>
    </row>
    <row r="299" spans="1:6">
      <c r="B299" s="1" t="s">
        <v>281</v>
      </c>
      <c r="C299" s="120"/>
      <c r="D299" s="120"/>
      <c r="E299" s="120"/>
      <c r="F299" s="9"/>
    </row>
    <row r="300" spans="1:6">
      <c r="B300" s="1" t="s">
        <v>77</v>
      </c>
      <c r="C300" s="120"/>
      <c r="D300" s="120">
        <f>SUM(E300:F300)</f>
        <v>0</v>
      </c>
      <c r="E300" s="120"/>
      <c r="F300" s="9"/>
    </row>
    <row r="301" spans="1:6">
      <c r="B301" s="1" t="s">
        <v>90</v>
      </c>
      <c r="C301" s="120"/>
      <c r="D301" s="120">
        <v>8175930</v>
      </c>
      <c r="E301" s="120"/>
      <c r="F301" s="9"/>
    </row>
    <row r="302" spans="1:6">
      <c r="A302" s="1" t="s">
        <v>280</v>
      </c>
      <c r="C302" s="201">
        <f>SUM(C299:C301)</f>
        <v>0</v>
      </c>
      <c r="D302" s="201">
        <f>SUM(D299:D301)</f>
        <v>8175930</v>
      </c>
      <c r="E302" s="201">
        <f>SUM(E299:E301)</f>
        <v>0</v>
      </c>
      <c r="F302" s="9"/>
    </row>
    <row r="307" spans="1:8">
      <c r="B307" s="191"/>
      <c r="C307" s="191"/>
      <c r="D307" s="129" t="s">
        <v>267</v>
      </c>
      <c r="E307" s="129"/>
      <c r="F307" s="191"/>
      <c r="G307" s="191"/>
      <c r="H307" s="192"/>
    </row>
    <row r="308" spans="1:8">
      <c r="B308" s="191"/>
      <c r="C308" s="191"/>
      <c r="D308" s="129" t="s">
        <v>305</v>
      </c>
      <c r="E308" s="129"/>
      <c r="F308" s="191"/>
      <c r="H308" s="192"/>
    </row>
    <row r="309" spans="1:8">
      <c r="B309" s="193"/>
      <c r="C309" s="193"/>
      <c r="D309" s="130" t="s">
        <v>194</v>
      </c>
      <c r="E309" s="130"/>
      <c r="F309" s="193"/>
      <c r="H309" s="1"/>
    </row>
    <row r="310" spans="1:8" ht="42">
      <c r="A310" s="195" t="s">
        <v>17</v>
      </c>
      <c r="B310" s="195"/>
      <c r="C310" s="196" t="s">
        <v>18</v>
      </c>
      <c r="D310" s="196" t="s">
        <v>19</v>
      </c>
      <c r="E310" s="196" t="s">
        <v>285</v>
      </c>
      <c r="F310" s="196" t="s">
        <v>286</v>
      </c>
      <c r="H310" s="1"/>
    </row>
    <row r="311" spans="1:8">
      <c r="A311" s="197" t="s">
        <v>9</v>
      </c>
      <c r="C311" s="120"/>
      <c r="D311" s="198"/>
      <c r="E311" s="198"/>
      <c r="F311" s="34"/>
      <c r="H311" s="1"/>
    </row>
    <row r="312" spans="1:8">
      <c r="A312" s="1" t="s">
        <v>270</v>
      </c>
      <c r="C312" s="120"/>
      <c r="D312" s="120"/>
      <c r="E312" s="120"/>
      <c r="F312" s="120"/>
      <c r="H312" s="1"/>
    </row>
    <row r="313" spans="1:8">
      <c r="A313" s="1" t="s">
        <v>271</v>
      </c>
      <c r="C313" s="120"/>
      <c r="D313" s="120">
        <f>SUM(E313:F313)</f>
        <v>288000</v>
      </c>
      <c r="E313" s="120"/>
      <c r="F313" s="120">
        <v>288000</v>
      </c>
      <c r="H313" s="1"/>
    </row>
    <row r="314" spans="1:8">
      <c r="A314" s="1" t="s">
        <v>272</v>
      </c>
      <c r="C314" s="120"/>
      <c r="D314" s="120"/>
      <c r="E314" s="120"/>
      <c r="F314" s="120"/>
      <c r="H314" s="1"/>
    </row>
    <row r="315" spans="1:8">
      <c r="A315" s="1" t="s">
        <v>273</v>
      </c>
      <c r="C315" s="120"/>
      <c r="D315" s="120">
        <f>SUM(E315:F315)</f>
        <v>98600</v>
      </c>
      <c r="E315" s="120">
        <v>98600</v>
      </c>
      <c r="F315" s="120"/>
      <c r="H315" s="1"/>
    </row>
    <row r="316" spans="1:8">
      <c r="A316" s="1" t="s">
        <v>274</v>
      </c>
      <c r="C316" s="120"/>
      <c r="D316" s="120"/>
      <c r="E316" s="120"/>
      <c r="F316" s="120"/>
      <c r="H316" s="1"/>
    </row>
    <row r="317" spans="1:8">
      <c r="A317" s="1" t="s">
        <v>275</v>
      </c>
      <c r="C317" s="120"/>
      <c r="D317" s="120"/>
      <c r="E317" s="120"/>
      <c r="F317" s="120"/>
      <c r="H317" s="1"/>
    </row>
    <row r="318" spans="1:8">
      <c r="A318" s="1" t="s">
        <v>276</v>
      </c>
      <c r="C318" s="120"/>
      <c r="D318" s="120"/>
      <c r="E318" s="120"/>
      <c r="F318" s="120"/>
      <c r="H318" s="1"/>
    </row>
    <row r="319" spans="1:8">
      <c r="A319" s="1" t="s">
        <v>277</v>
      </c>
      <c r="C319" s="120"/>
      <c r="D319" s="120"/>
      <c r="E319" s="120"/>
      <c r="F319" s="120"/>
      <c r="H319" s="1"/>
    </row>
    <row r="320" spans="1:8">
      <c r="A320" s="1" t="s">
        <v>278</v>
      </c>
      <c r="C320" s="120"/>
      <c r="D320" s="120"/>
      <c r="E320" s="120"/>
      <c r="F320" s="120"/>
      <c r="H320" s="1"/>
    </row>
    <row r="321" spans="1:8">
      <c r="A321" s="1" t="s">
        <v>279</v>
      </c>
      <c r="C321" s="120"/>
      <c r="D321" s="120">
        <f>SUM(E321:F321)</f>
        <v>0</v>
      </c>
      <c r="E321" s="120"/>
      <c r="F321" s="120"/>
      <c r="H321" s="1"/>
    </row>
    <row r="322" spans="1:8">
      <c r="A322" s="1" t="s">
        <v>280</v>
      </c>
      <c r="C322" s="199">
        <f>SUM(C312:C321)</f>
        <v>0</v>
      </c>
      <c r="D322" s="199">
        <f>SUM(D312:D321)</f>
        <v>386600</v>
      </c>
      <c r="E322" s="199">
        <f>SUM(E312:E321)</f>
        <v>98600</v>
      </c>
      <c r="F322" s="199">
        <f>SUM(F312:F321)</f>
        <v>288000</v>
      </c>
      <c r="H322" s="1"/>
    </row>
    <row r="323" spans="1:8">
      <c r="A323" s="1" t="s">
        <v>16</v>
      </c>
      <c r="C323" s="34"/>
      <c r="D323" s="34"/>
      <c r="F323" s="34"/>
      <c r="H323" s="1"/>
    </row>
    <row r="324" spans="1:8">
      <c r="B324" s="1" t="s">
        <v>281</v>
      </c>
      <c r="C324" s="120"/>
      <c r="D324" s="120"/>
      <c r="E324" s="62"/>
      <c r="F324" s="120"/>
      <c r="H324" s="1"/>
    </row>
    <row r="325" spans="1:8">
      <c r="B325" s="1" t="s">
        <v>77</v>
      </c>
      <c r="C325" s="120"/>
      <c r="D325" s="120"/>
      <c r="E325" s="62"/>
      <c r="F325" s="120"/>
      <c r="H325" s="1"/>
    </row>
    <row r="326" spans="1:8">
      <c r="B326" s="1" t="s">
        <v>90</v>
      </c>
      <c r="C326" s="120"/>
      <c r="D326" s="120">
        <v>386600</v>
      </c>
      <c r="E326" s="62"/>
      <c r="F326" s="120"/>
      <c r="H326" s="1"/>
    </row>
    <row r="327" spans="1:8">
      <c r="A327" s="1" t="s">
        <v>280</v>
      </c>
      <c r="C327" s="201">
        <f>SUM(C324:C326)</f>
        <v>0</v>
      </c>
      <c r="D327" s="201">
        <f>SUM(D324:D326)</f>
        <v>386600</v>
      </c>
      <c r="E327" s="201"/>
      <c r="F327" s="201">
        <f>SUM(F324:F326)</f>
        <v>0</v>
      </c>
      <c r="H327" s="1"/>
    </row>
    <row r="328" spans="1:8">
      <c r="C328" s="108"/>
      <c r="D328" s="108"/>
      <c r="E328" s="108"/>
      <c r="F328" s="108"/>
      <c r="H328" s="1"/>
    </row>
    <row r="329" spans="1:8">
      <c r="C329" s="108"/>
      <c r="D329" s="108"/>
      <c r="E329" s="108"/>
      <c r="F329" s="108"/>
      <c r="H329" s="1"/>
    </row>
    <row r="330" spans="1:8">
      <c r="C330" s="108"/>
      <c r="D330" s="108"/>
      <c r="E330" s="108"/>
      <c r="F330" s="108"/>
      <c r="H330" s="1"/>
    </row>
    <row r="331" spans="1:8">
      <c r="C331" s="108"/>
      <c r="D331" s="108"/>
      <c r="E331" s="108"/>
      <c r="F331" s="108"/>
      <c r="H331" s="1"/>
    </row>
    <row r="332" spans="1:8">
      <c r="B332" s="191"/>
      <c r="C332" s="191"/>
      <c r="D332" s="129" t="s">
        <v>267</v>
      </c>
      <c r="E332" s="129"/>
      <c r="F332" s="191"/>
      <c r="G332" s="191"/>
      <c r="H332" s="192"/>
    </row>
    <row r="333" spans="1:8">
      <c r="B333" s="191"/>
      <c r="C333" s="191"/>
      <c r="D333" s="129" t="s">
        <v>306</v>
      </c>
      <c r="E333" s="129"/>
      <c r="F333" s="191"/>
      <c r="G333" s="191"/>
    </row>
    <row r="334" spans="1:8">
      <c r="B334" s="193"/>
      <c r="C334" s="193"/>
      <c r="D334" s="130" t="s">
        <v>194</v>
      </c>
      <c r="E334" s="130"/>
      <c r="F334" s="194"/>
      <c r="G334" s="194"/>
    </row>
    <row r="335" spans="1:8">
      <c r="A335" s="195" t="s">
        <v>17</v>
      </c>
      <c r="B335" s="195"/>
      <c r="C335" s="196" t="s">
        <v>18</v>
      </c>
      <c r="D335" s="196" t="s">
        <v>19</v>
      </c>
      <c r="E335" s="196" t="s">
        <v>290</v>
      </c>
      <c r="F335" s="196" t="s">
        <v>291</v>
      </c>
    </row>
    <row r="336" spans="1:8">
      <c r="A336" s="197" t="s">
        <v>9</v>
      </c>
      <c r="C336" s="120"/>
      <c r="D336" s="198"/>
      <c r="E336" s="34"/>
      <c r="F336" s="34"/>
    </row>
    <row r="337" spans="1:6">
      <c r="A337" s="1" t="s">
        <v>270</v>
      </c>
      <c r="C337" s="120"/>
      <c r="D337" s="120">
        <f>SUM(E337:G337)</f>
        <v>0</v>
      </c>
      <c r="E337" s="120"/>
      <c r="F337" s="120"/>
    </row>
    <row r="338" spans="1:6">
      <c r="A338" s="1" t="s">
        <v>271</v>
      </c>
      <c r="C338" s="120"/>
      <c r="D338" s="120">
        <f>SUM(E338:G338)</f>
        <v>0</v>
      </c>
      <c r="E338" s="120"/>
      <c r="F338" s="120"/>
    </row>
    <row r="339" spans="1:6">
      <c r="A339" s="1" t="s">
        <v>272</v>
      </c>
      <c r="C339" s="120"/>
      <c r="D339" s="120">
        <f>SUM(E339:G339)</f>
        <v>0</v>
      </c>
      <c r="E339" s="120"/>
      <c r="F339" s="120"/>
    </row>
    <row r="340" spans="1:6">
      <c r="A340" s="1" t="s">
        <v>273</v>
      </c>
      <c r="C340" s="120"/>
      <c r="D340" s="120">
        <f>SUM(E340:G340)</f>
        <v>35000</v>
      </c>
      <c r="E340" s="120"/>
      <c r="F340" s="120">
        <v>35000</v>
      </c>
    </row>
    <row r="341" spans="1:6">
      <c r="A341" s="1" t="s">
        <v>274</v>
      </c>
      <c r="C341" s="120"/>
      <c r="D341" s="120"/>
      <c r="E341" s="120"/>
      <c r="F341" s="36"/>
    </row>
    <row r="342" spans="1:6">
      <c r="A342" s="1" t="s">
        <v>275</v>
      </c>
      <c r="C342" s="120"/>
      <c r="D342" s="120"/>
      <c r="E342" s="120"/>
      <c r="F342" s="120"/>
    </row>
    <row r="343" spans="1:6">
      <c r="A343" s="1" t="s">
        <v>276</v>
      </c>
      <c r="C343" s="120"/>
      <c r="D343" s="120"/>
      <c r="E343" s="120"/>
      <c r="F343" s="120"/>
    </row>
    <row r="344" spans="1:6">
      <c r="A344" s="1" t="s">
        <v>277</v>
      </c>
      <c r="C344" s="120"/>
      <c r="D344" s="120"/>
      <c r="E344" s="120"/>
      <c r="F344" s="120"/>
    </row>
    <row r="345" spans="1:6">
      <c r="A345" s="1" t="s">
        <v>278</v>
      </c>
      <c r="C345" s="120"/>
      <c r="D345" s="120">
        <f>SUM(E345:G345)</f>
        <v>0</v>
      </c>
      <c r="E345" s="120"/>
      <c r="F345" s="120"/>
    </row>
    <row r="346" spans="1:6">
      <c r="A346" s="1" t="s">
        <v>279</v>
      </c>
      <c r="C346" s="120"/>
      <c r="D346" s="120">
        <f>SUM(E346:G346)</f>
        <v>0</v>
      </c>
      <c r="E346" s="120"/>
      <c r="F346" s="120"/>
    </row>
    <row r="347" spans="1:6">
      <c r="A347" s="1" t="s">
        <v>280</v>
      </c>
      <c r="C347" s="199">
        <f>SUM(C337:C346)</f>
        <v>0</v>
      </c>
      <c r="D347" s="199">
        <f>SUM(D337:D346)</f>
        <v>35000</v>
      </c>
      <c r="E347" s="199">
        <f>SUM(E337:E346)</f>
        <v>0</v>
      </c>
      <c r="F347" s="199">
        <f>SUM(F337:F346)</f>
        <v>35000</v>
      </c>
    </row>
    <row r="348" spans="1:6">
      <c r="A348" s="1" t="s">
        <v>16</v>
      </c>
      <c r="C348" s="34"/>
      <c r="E348" s="34"/>
      <c r="F348" s="34"/>
    </row>
    <row r="349" spans="1:6">
      <c r="B349" s="1" t="s">
        <v>281</v>
      </c>
      <c r="C349" s="120"/>
      <c r="D349" s="120"/>
      <c r="E349" s="120"/>
      <c r="F349" s="120"/>
    </row>
    <row r="350" spans="1:6">
      <c r="B350" s="1" t="s">
        <v>77</v>
      </c>
      <c r="C350" s="120"/>
      <c r="D350" s="120"/>
      <c r="E350" s="120"/>
      <c r="F350" s="120"/>
    </row>
    <row r="351" spans="1:6">
      <c r="B351" s="1" t="s">
        <v>90</v>
      </c>
      <c r="C351" s="120"/>
      <c r="D351" s="120">
        <v>35000</v>
      </c>
      <c r="E351" s="120"/>
      <c r="F351" s="120"/>
    </row>
    <row r="352" spans="1:6">
      <c r="A352" s="1" t="s">
        <v>280</v>
      </c>
      <c r="C352" s="201">
        <f>SUM(C349:C351)</f>
        <v>0</v>
      </c>
      <c r="D352" s="201">
        <f>SUM(D349:D351)</f>
        <v>35000</v>
      </c>
      <c r="E352" s="201">
        <f>SUM(E349:E351)</f>
        <v>0</v>
      </c>
      <c r="F352" s="201">
        <f>SUM(F349:F351)</f>
        <v>0</v>
      </c>
    </row>
    <row r="354" spans="8:8">
      <c r="H354" s="1"/>
    </row>
    <row r="355" spans="8:8">
      <c r="H355" s="1"/>
    </row>
    <row r="356" spans="8:8">
      <c r="H356" s="1"/>
    </row>
    <row r="357" spans="8:8">
      <c r="H357" s="1"/>
    </row>
    <row r="358" spans="8:8">
      <c r="H358" s="1"/>
    </row>
    <row r="359" spans="8:8">
      <c r="H359" s="1"/>
    </row>
    <row r="360" spans="8:8">
      <c r="H360" s="1"/>
    </row>
    <row r="361" spans="8:8">
      <c r="H361" s="1"/>
    </row>
    <row r="362" spans="8:8">
      <c r="H362" s="1"/>
    </row>
    <row r="363" spans="8:8">
      <c r="H363" s="1"/>
    </row>
    <row r="364" spans="8:8" ht="20.25" customHeight="1">
      <c r="H364" s="1"/>
    </row>
    <row r="365" spans="8:8">
      <c r="H365" s="1"/>
    </row>
    <row r="366" spans="8:8">
      <c r="H366" s="1"/>
    </row>
    <row r="367" spans="8:8">
      <c r="H367" s="1"/>
    </row>
    <row r="368" spans="8:8">
      <c r="H368" s="1"/>
    </row>
    <row r="369" spans="8:8">
      <c r="H369" s="1"/>
    </row>
    <row r="370" spans="8:8">
      <c r="H370" s="1"/>
    </row>
    <row r="371" spans="8:8">
      <c r="H371" s="1"/>
    </row>
    <row r="372" spans="8:8">
      <c r="H372" s="1"/>
    </row>
    <row r="373" spans="8:8">
      <c r="H373" s="1"/>
    </row>
    <row r="374" spans="8:8">
      <c r="H374" s="1"/>
    </row>
    <row r="375" spans="8:8">
      <c r="H375" s="1"/>
    </row>
    <row r="376" spans="8:8">
      <c r="H376" s="1"/>
    </row>
    <row r="377" spans="8:8">
      <c r="H377" s="1"/>
    </row>
    <row r="378" spans="8:8">
      <c r="H378" s="1"/>
    </row>
    <row r="379" spans="8:8">
      <c r="H379" s="1"/>
    </row>
    <row r="380" spans="8:8">
      <c r="H380" s="1"/>
    </row>
    <row r="381" spans="8:8">
      <c r="H381" s="1"/>
    </row>
    <row r="382" spans="8:8">
      <c r="H382" s="1"/>
    </row>
    <row r="383" spans="8:8">
      <c r="H383" s="1"/>
    </row>
    <row r="384" spans="8:8">
      <c r="H384" s="1"/>
    </row>
    <row r="385" spans="8:8">
      <c r="H385" s="1"/>
    </row>
    <row r="386" spans="8:8">
      <c r="H386" s="1"/>
    </row>
    <row r="387" spans="8:8">
      <c r="H387" s="1"/>
    </row>
    <row r="388" spans="8:8">
      <c r="H388" s="1"/>
    </row>
    <row r="389" spans="8:8">
      <c r="H389" s="1"/>
    </row>
    <row r="390" spans="8:8">
      <c r="H390" s="1"/>
    </row>
    <row r="391" spans="8:8">
      <c r="H391" s="1"/>
    </row>
    <row r="392" spans="8:8">
      <c r="H392" s="1"/>
    </row>
    <row r="393" spans="8:8">
      <c r="H393" s="1"/>
    </row>
    <row r="394" spans="8:8">
      <c r="H394" s="1"/>
    </row>
    <row r="395" spans="8:8">
      <c r="H395" s="1"/>
    </row>
    <row r="396" spans="8:8">
      <c r="H396" s="1"/>
    </row>
    <row r="397" spans="8:8">
      <c r="H397" s="1"/>
    </row>
    <row r="398" spans="8:8">
      <c r="H398" s="1"/>
    </row>
    <row r="399" spans="8:8">
      <c r="H399" s="1"/>
    </row>
    <row r="400" spans="8:8">
      <c r="H400" s="1"/>
    </row>
    <row r="401" spans="8:8">
      <c r="H401" s="1"/>
    </row>
    <row r="402" spans="8:8">
      <c r="H402" s="1"/>
    </row>
    <row r="403" spans="8:8">
      <c r="H403" s="1"/>
    </row>
    <row r="404" spans="8:8">
      <c r="H404" s="1"/>
    </row>
    <row r="405" spans="8:8">
      <c r="H405" s="1"/>
    </row>
    <row r="406" spans="8:8">
      <c r="H406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425" spans="8:8">
      <c r="H425" s="1"/>
    </row>
  </sheetData>
  <mergeCells count="14">
    <mergeCell ref="A335:B335"/>
    <mergeCell ref="A105:B105"/>
    <mergeCell ref="A183:B183"/>
    <mergeCell ref="A207:B207"/>
    <mergeCell ref="A232:B232"/>
    <mergeCell ref="A258:B258"/>
    <mergeCell ref="A284:B284"/>
    <mergeCell ref="A310:B310"/>
    <mergeCell ref="A4:B4"/>
    <mergeCell ref="A30:B30"/>
    <mergeCell ref="A55:B55"/>
    <mergeCell ref="A80:B80"/>
    <mergeCell ref="A132:B132"/>
    <mergeCell ref="A157:B157"/>
  </mergeCells>
  <pageMargins left="0.6" right="0.35433070866141736" top="0.39" bottom="0.36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35"/>
  <sheetViews>
    <sheetView view="pageBreakPreview" topLeftCell="A4" zoomScaleNormal="75" zoomScaleSheetLayoutView="100" workbookViewId="0">
      <selection activeCell="D16" sqref="D16"/>
    </sheetView>
  </sheetViews>
  <sheetFormatPr defaultRowHeight="24" customHeight="1"/>
  <cols>
    <col min="1" max="1" width="3.28515625" style="1" customWidth="1"/>
    <col min="2" max="2" width="30.7109375" style="1" customWidth="1"/>
    <col min="3" max="3" width="15" style="1" customWidth="1"/>
    <col min="4" max="4" width="14.5703125" style="1" customWidth="1"/>
    <col min="5" max="5" width="14.7109375" style="1" customWidth="1"/>
    <col min="6" max="6" width="11" style="1" customWidth="1"/>
    <col min="7" max="7" width="12.42578125" style="1" customWidth="1"/>
    <col min="8" max="8" width="11.85546875" style="1" customWidth="1"/>
    <col min="9" max="9" width="10.7109375" style="1" customWidth="1"/>
    <col min="10" max="10" width="12.7109375" style="1" customWidth="1"/>
    <col min="11" max="12" width="14.28515625" style="1" customWidth="1"/>
    <col min="13" max="13" width="14.140625" style="1" customWidth="1"/>
    <col min="14" max="14" width="10.7109375" style="1" customWidth="1"/>
    <col min="15" max="15" width="12.85546875" style="1" customWidth="1"/>
    <col min="16" max="16384" width="9.140625" style="1"/>
  </cols>
  <sheetData>
    <row r="1" spans="1:15" ht="23.25" customHeight="1">
      <c r="A1" s="184" t="s">
        <v>104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</row>
    <row r="2" spans="1:15" ht="24" customHeight="1">
      <c r="A2" s="184" t="s">
        <v>4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1:15" ht="24" customHeight="1">
      <c r="A3" s="184" t="s">
        <v>194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1:15" ht="24" customHeight="1">
      <c r="A4" s="185" t="s">
        <v>17</v>
      </c>
      <c r="B4" s="186"/>
      <c r="C4" s="178" t="s">
        <v>18</v>
      </c>
      <c r="D4" s="176" t="s">
        <v>19</v>
      </c>
      <c r="E4" s="176" t="s">
        <v>78</v>
      </c>
      <c r="F4" s="180" t="s">
        <v>143</v>
      </c>
      <c r="G4" s="178" t="s">
        <v>20</v>
      </c>
      <c r="H4" s="180" t="s">
        <v>21</v>
      </c>
      <c r="I4" s="180" t="s">
        <v>142</v>
      </c>
      <c r="J4" s="180" t="s">
        <v>144</v>
      </c>
      <c r="K4" s="180" t="s">
        <v>145</v>
      </c>
      <c r="L4" s="180" t="s">
        <v>146</v>
      </c>
      <c r="M4" s="180" t="s">
        <v>147</v>
      </c>
      <c r="N4" s="180" t="s">
        <v>140</v>
      </c>
      <c r="O4" s="178" t="s">
        <v>15</v>
      </c>
    </row>
    <row r="5" spans="1:15" ht="34.5" customHeight="1">
      <c r="A5" s="187"/>
      <c r="B5" s="188"/>
      <c r="C5" s="179"/>
      <c r="D5" s="177"/>
      <c r="E5" s="177"/>
      <c r="F5" s="181"/>
      <c r="G5" s="179"/>
      <c r="H5" s="181"/>
      <c r="I5" s="189"/>
      <c r="J5" s="181"/>
      <c r="K5" s="181"/>
      <c r="L5" s="181"/>
      <c r="M5" s="181"/>
      <c r="N5" s="181"/>
      <c r="O5" s="179"/>
    </row>
    <row r="6" spans="1:15" ht="21.75" customHeight="1">
      <c r="A6" s="99" t="s">
        <v>9</v>
      </c>
      <c r="C6" s="73"/>
      <c r="D6" s="74"/>
      <c r="E6" s="74"/>
      <c r="F6" s="73"/>
      <c r="G6" s="74"/>
      <c r="H6" s="73"/>
      <c r="I6" s="74"/>
      <c r="J6" s="74"/>
      <c r="K6" s="74"/>
      <c r="L6" s="74"/>
      <c r="M6" s="75"/>
      <c r="N6" s="75"/>
      <c r="O6" s="73"/>
    </row>
    <row r="7" spans="1:15" ht="21.75" customHeight="1">
      <c r="A7" s="65"/>
      <c r="B7" s="66" t="s">
        <v>93</v>
      </c>
      <c r="C7" s="76">
        <v>2216094</v>
      </c>
      <c r="D7" s="77">
        <f>SUM(E7:O7)</f>
        <v>2215014</v>
      </c>
      <c r="E7" s="77">
        <v>2215014</v>
      </c>
      <c r="F7" s="98" t="s">
        <v>127</v>
      </c>
      <c r="G7" s="98" t="s">
        <v>127</v>
      </c>
      <c r="H7" s="98" t="s">
        <v>127</v>
      </c>
      <c r="I7" s="98">
        <v>0</v>
      </c>
      <c r="J7" s="98" t="s">
        <v>127</v>
      </c>
      <c r="K7" s="98" t="s">
        <v>127</v>
      </c>
      <c r="L7" s="98" t="s">
        <v>127</v>
      </c>
      <c r="M7" s="98" t="s">
        <v>127</v>
      </c>
      <c r="N7" s="98" t="s">
        <v>127</v>
      </c>
      <c r="O7" s="98" t="s">
        <v>127</v>
      </c>
    </row>
    <row r="8" spans="1:15" ht="21.75" customHeight="1">
      <c r="A8" s="65"/>
      <c r="B8" s="66" t="s">
        <v>94</v>
      </c>
      <c r="C8" s="76">
        <v>4537377</v>
      </c>
      <c r="D8" s="77">
        <f t="shared" ref="D8:D22" si="0">SUM(E8:O8)</f>
        <v>4527163.88</v>
      </c>
      <c r="E8" s="77">
        <v>3182449.88</v>
      </c>
      <c r="F8" s="98" t="s">
        <v>127</v>
      </c>
      <c r="G8" s="76">
        <v>575275</v>
      </c>
      <c r="H8" s="98" t="s">
        <v>127</v>
      </c>
      <c r="I8" s="98">
        <v>0</v>
      </c>
      <c r="J8" s="98" t="s">
        <v>127</v>
      </c>
      <c r="K8" s="76">
        <v>769439</v>
      </c>
      <c r="L8" s="98" t="s">
        <v>127</v>
      </c>
      <c r="M8" s="98" t="s">
        <v>127</v>
      </c>
      <c r="N8" s="98" t="s">
        <v>127</v>
      </c>
      <c r="O8" s="98" t="s">
        <v>127</v>
      </c>
    </row>
    <row r="9" spans="1:15" ht="21.75" customHeight="1">
      <c r="A9" s="65"/>
      <c r="B9" s="66" t="s">
        <v>139</v>
      </c>
      <c r="C9" s="76"/>
      <c r="D9" s="77">
        <f t="shared" si="0"/>
        <v>288000</v>
      </c>
      <c r="E9" s="98" t="s">
        <v>127</v>
      </c>
      <c r="F9" s="98" t="s">
        <v>127</v>
      </c>
      <c r="G9" s="76">
        <v>288000</v>
      </c>
      <c r="H9" s="98" t="s">
        <v>127</v>
      </c>
      <c r="I9" s="98">
        <v>0</v>
      </c>
      <c r="J9" s="98" t="s">
        <v>127</v>
      </c>
      <c r="K9" s="98" t="s">
        <v>127</v>
      </c>
      <c r="L9" s="98" t="s">
        <v>127</v>
      </c>
      <c r="M9" s="98" t="s">
        <v>127</v>
      </c>
      <c r="N9" s="98" t="s">
        <v>127</v>
      </c>
      <c r="O9" s="98" t="s">
        <v>127</v>
      </c>
    </row>
    <row r="10" spans="1:15" ht="21.75" customHeight="1">
      <c r="A10" s="65"/>
      <c r="B10" s="66" t="s">
        <v>10</v>
      </c>
      <c r="C10" s="76">
        <v>1071161</v>
      </c>
      <c r="D10" s="77">
        <f t="shared" si="0"/>
        <v>1043064</v>
      </c>
      <c r="E10" s="76">
        <v>720220</v>
      </c>
      <c r="F10" s="98" t="s">
        <v>127</v>
      </c>
      <c r="G10" s="76">
        <v>184772</v>
      </c>
      <c r="H10" s="98" t="s">
        <v>127</v>
      </c>
      <c r="I10" s="98">
        <v>0</v>
      </c>
      <c r="J10" s="98" t="s">
        <v>127</v>
      </c>
      <c r="K10" s="76">
        <v>138072</v>
      </c>
      <c r="L10" s="98" t="s">
        <v>127</v>
      </c>
      <c r="M10" s="98" t="s">
        <v>127</v>
      </c>
      <c r="N10" s="98" t="s">
        <v>127</v>
      </c>
      <c r="O10" s="98" t="s">
        <v>127</v>
      </c>
    </row>
    <row r="11" spans="1:15" ht="21.75" customHeight="1">
      <c r="A11" s="65"/>
      <c r="B11" s="66" t="s">
        <v>11</v>
      </c>
      <c r="C11" s="76">
        <v>2353342</v>
      </c>
      <c r="D11" s="77">
        <f t="shared" si="0"/>
        <v>2163635.58</v>
      </c>
      <c r="E11" s="77">
        <v>716400.18</v>
      </c>
      <c r="F11" s="76">
        <v>54710</v>
      </c>
      <c r="G11" s="77">
        <v>543298.4</v>
      </c>
      <c r="H11" s="76">
        <v>105750</v>
      </c>
      <c r="I11" s="77">
        <v>30000</v>
      </c>
      <c r="J11" s="77">
        <v>256350</v>
      </c>
      <c r="K11" s="77">
        <v>94559.6</v>
      </c>
      <c r="L11" s="77">
        <v>362567.4</v>
      </c>
      <c r="M11" s="98" t="s">
        <v>127</v>
      </c>
      <c r="N11" s="78">
        <v>0</v>
      </c>
      <c r="O11" s="98" t="s">
        <v>127</v>
      </c>
    </row>
    <row r="12" spans="1:15" ht="21.75" customHeight="1">
      <c r="A12" s="65"/>
      <c r="B12" s="66" t="s">
        <v>101</v>
      </c>
      <c r="C12" s="76"/>
      <c r="D12" s="77">
        <f t="shared" si="0"/>
        <v>133600</v>
      </c>
      <c r="E12" s="98" t="s">
        <v>127</v>
      </c>
      <c r="F12" s="98" t="s">
        <v>127</v>
      </c>
      <c r="G12" s="76">
        <v>98600</v>
      </c>
      <c r="H12" s="98" t="s">
        <v>127</v>
      </c>
      <c r="I12" s="98">
        <v>0</v>
      </c>
      <c r="J12" s="98" t="s">
        <v>127</v>
      </c>
      <c r="K12" s="98"/>
      <c r="L12" s="98">
        <v>35000</v>
      </c>
      <c r="M12" s="98" t="s">
        <v>127</v>
      </c>
      <c r="N12" s="98" t="s">
        <v>127</v>
      </c>
      <c r="O12" s="98" t="s">
        <v>127</v>
      </c>
    </row>
    <row r="13" spans="1:15" ht="21.75" customHeight="1">
      <c r="A13" s="65"/>
      <c r="B13" s="66" t="s">
        <v>12</v>
      </c>
      <c r="C13" s="76">
        <v>2009326</v>
      </c>
      <c r="D13" s="77">
        <f t="shared" si="0"/>
        <v>1780564.11</v>
      </c>
      <c r="E13" s="77">
        <v>235149.32</v>
      </c>
      <c r="F13" s="76">
        <v>236352.6</v>
      </c>
      <c r="G13" s="76">
        <v>816369.22</v>
      </c>
      <c r="H13" s="98">
        <v>13505</v>
      </c>
      <c r="I13" s="105">
        <v>0</v>
      </c>
      <c r="J13" s="77">
        <v>26853</v>
      </c>
      <c r="K13" s="76">
        <v>447124.97</v>
      </c>
      <c r="L13" s="98" t="s">
        <v>127</v>
      </c>
      <c r="M13" s="98" t="s">
        <v>127</v>
      </c>
      <c r="N13" s="76">
        <v>5210</v>
      </c>
      <c r="O13" s="98" t="s">
        <v>127</v>
      </c>
    </row>
    <row r="14" spans="1:15" ht="21.75" customHeight="1">
      <c r="A14" s="65"/>
      <c r="B14" s="66" t="s">
        <v>48</v>
      </c>
      <c r="C14" s="76"/>
      <c r="D14" s="77">
        <f t="shared" si="0"/>
        <v>0</v>
      </c>
      <c r="E14" s="98" t="s">
        <v>127</v>
      </c>
      <c r="F14" s="98" t="s">
        <v>127</v>
      </c>
      <c r="G14" s="76">
        <v>0</v>
      </c>
      <c r="H14" s="98" t="s">
        <v>127</v>
      </c>
      <c r="I14" s="98">
        <v>0</v>
      </c>
      <c r="J14" s="98" t="s">
        <v>127</v>
      </c>
      <c r="K14" s="98" t="s">
        <v>127</v>
      </c>
      <c r="L14" s="98" t="s">
        <v>127</v>
      </c>
      <c r="M14" s="98" t="s">
        <v>127</v>
      </c>
      <c r="N14" s="98" t="s">
        <v>127</v>
      </c>
      <c r="O14" s="98" t="s">
        <v>127</v>
      </c>
    </row>
    <row r="15" spans="1:15" ht="21.75" customHeight="1">
      <c r="A15" s="65"/>
      <c r="B15" s="66" t="s">
        <v>13</v>
      </c>
      <c r="C15" s="76">
        <v>484000</v>
      </c>
      <c r="D15" s="77">
        <f t="shared" si="0"/>
        <v>401554.05</v>
      </c>
      <c r="E15" s="77">
        <v>374830.06</v>
      </c>
      <c r="F15" s="98" t="s">
        <v>127</v>
      </c>
      <c r="G15" s="76">
        <v>26723.99</v>
      </c>
      <c r="H15" s="98" t="s">
        <v>127</v>
      </c>
      <c r="I15" s="98">
        <v>0</v>
      </c>
      <c r="J15" s="98" t="s">
        <v>127</v>
      </c>
      <c r="K15" s="98" t="s">
        <v>127</v>
      </c>
      <c r="L15" s="98" t="s">
        <v>127</v>
      </c>
      <c r="M15" s="98" t="s">
        <v>127</v>
      </c>
      <c r="N15" s="98" t="s">
        <v>127</v>
      </c>
      <c r="O15" s="98" t="s">
        <v>127</v>
      </c>
    </row>
    <row r="16" spans="1:15" ht="21.75" customHeight="1">
      <c r="A16" s="65"/>
      <c r="B16" s="66" t="s">
        <v>14</v>
      </c>
      <c r="C16" s="76">
        <v>1692000</v>
      </c>
      <c r="D16" s="77">
        <f t="shared" si="0"/>
        <v>1692000</v>
      </c>
      <c r="E16" s="77">
        <v>15000</v>
      </c>
      <c r="F16" s="98" t="s">
        <v>127</v>
      </c>
      <c r="G16" s="76">
        <v>1412000</v>
      </c>
      <c r="H16" s="76">
        <v>135000</v>
      </c>
      <c r="I16" s="76">
        <v>0</v>
      </c>
      <c r="J16" s="98">
        <v>20000</v>
      </c>
      <c r="K16" s="98">
        <v>0</v>
      </c>
      <c r="L16" s="76">
        <v>110000</v>
      </c>
      <c r="M16" s="98" t="s">
        <v>127</v>
      </c>
      <c r="N16" s="98" t="s">
        <v>127</v>
      </c>
      <c r="O16" s="98" t="s">
        <v>127</v>
      </c>
    </row>
    <row r="17" spans="1:15" ht="21.75" customHeight="1">
      <c r="A17" s="65"/>
      <c r="B17" s="66" t="s">
        <v>15</v>
      </c>
      <c r="C17" s="76">
        <v>761763</v>
      </c>
      <c r="D17" s="77">
        <f t="shared" si="0"/>
        <v>673676.64</v>
      </c>
      <c r="E17" s="98" t="s">
        <v>127</v>
      </c>
      <c r="F17" s="98" t="s">
        <v>127</v>
      </c>
      <c r="G17" s="98" t="s">
        <v>127</v>
      </c>
      <c r="H17" s="98" t="s">
        <v>127</v>
      </c>
      <c r="I17" s="98">
        <v>0</v>
      </c>
      <c r="J17" s="98" t="s">
        <v>127</v>
      </c>
      <c r="K17" s="98" t="s">
        <v>127</v>
      </c>
      <c r="L17" s="98" t="s">
        <v>127</v>
      </c>
      <c r="M17" s="98" t="s">
        <v>127</v>
      </c>
      <c r="N17" s="98" t="s">
        <v>127</v>
      </c>
      <c r="O17" s="76">
        <v>673676.64</v>
      </c>
    </row>
    <row r="18" spans="1:15" ht="21.75" customHeight="1">
      <c r="A18" s="65"/>
      <c r="B18" s="66" t="s">
        <v>102</v>
      </c>
      <c r="C18" s="76"/>
      <c r="D18" s="77">
        <f t="shared" si="0"/>
        <v>8175930</v>
      </c>
      <c r="E18" s="98" t="s">
        <v>127</v>
      </c>
      <c r="F18" s="98" t="s">
        <v>127</v>
      </c>
      <c r="G18" s="98"/>
      <c r="H18" s="98" t="s">
        <v>127</v>
      </c>
      <c r="I18" s="98">
        <v>0</v>
      </c>
      <c r="J18" s="98" t="s">
        <v>127</v>
      </c>
      <c r="K18" s="98" t="s">
        <v>127</v>
      </c>
      <c r="L18" s="98" t="s">
        <v>127</v>
      </c>
      <c r="M18" s="98" t="s">
        <v>127</v>
      </c>
      <c r="N18" s="98" t="s">
        <v>127</v>
      </c>
      <c r="O18" s="76">
        <v>8175930</v>
      </c>
    </row>
    <row r="19" spans="1:15" ht="21.75" customHeight="1">
      <c r="A19" s="65"/>
      <c r="B19" s="66" t="s">
        <v>92</v>
      </c>
      <c r="C19" s="76">
        <v>10000</v>
      </c>
      <c r="D19" s="77">
        <f t="shared" si="0"/>
        <v>8500</v>
      </c>
      <c r="E19" s="76">
        <v>8500</v>
      </c>
      <c r="F19" s="98" t="s">
        <v>127</v>
      </c>
      <c r="G19" s="98" t="s">
        <v>127</v>
      </c>
      <c r="H19" s="98" t="s">
        <v>127</v>
      </c>
      <c r="I19" s="98">
        <v>0</v>
      </c>
      <c r="J19" s="98" t="s">
        <v>127</v>
      </c>
      <c r="K19" s="98" t="s">
        <v>127</v>
      </c>
      <c r="L19" s="98" t="s">
        <v>127</v>
      </c>
      <c r="M19" s="98" t="s">
        <v>127</v>
      </c>
      <c r="N19" s="98" t="s">
        <v>127</v>
      </c>
      <c r="O19" s="98" t="s">
        <v>127</v>
      </c>
    </row>
    <row r="20" spans="1:15" ht="21.75" customHeight="1">
      <c r="A20" s="65"/>
      <c r="B20" s="66" t="s">
        <v>74</v>
      </c>
      <c r="C20" s="76">
        <v>399937</v>
      </c>
      <c r="D20" s="77">
        <f t="shared" si="0"/>
        <v>396323.64</v>
      </c>
      <c r="E20" s="77">
        <v>272823.64</v>
      </c>
      <c r="F20" s="98">
        <v>28500</v>
      </c>
      <c r="G20" s="76">
        <v>0</v>
      </c>
      <c r="H20" s="98" t="s">
        <v>127</v>
      </c>
      <c r="I20" s="98">
        <v>0</v>
      </c>
      <c r="J20" s="98">
        <v>95000</v>
      </c>
      <c r="K20" s="98"/>
      <c r="L20" s="98" t="s">
        <v>127</v>
      </c>
      <c r="M20" s="98" t="s">
        <v>127</v>
      </c>
      <c r="N20" s="98" t="s">
        <v>127</v>
      </c>
      <c r="O20" s="98" t="s">
        <v>127</v>
      </c>
    </row>
    <row r="21" spans="1:15" ht="21.75" customHeight="1">
      <c r="A21" s="65"/>
      <c r="B21" s="66" t="s">
        <v>162</v>
      </c>
      <c r="C21" s="76"/>
      <c r="D21" s="77">
        <f t="shared" si="0"/>
        <v>0</v>
      </c>
      <c r="E21" s="77">
        <v>0</v>
      </c>
      <c r="F21" s="98">
        <v>0</v>
      </c>
      <c r="G21" s="76"/>
      <c r="H21" s="98">
        <v>0</v>
      </c>
      <c r="I21" s="98">
        <v>0</v>
      </c>
      <c r="J21" s="98">
        <v>0</v>
      </c>
      <c r="K21" s="98">
        <v>0</v>
      </c>
      <c r="L21" s="98">
        <v>0</v>
      </c>
      <c r="M21" s="105">
        <v>0</v>
      </c>
      <c r="N21" s="98">
        <v>0</v>
      </c>
      <c r="O21" s="98">
        <v>0</v>
      </c>
    </row>
    <row r="22" spans="1:15" ht="21.75" customHeight="1">
      <c r="A22" s="65"/>
      <c r="B22" s="66" t="s">
        <v>75</v>
      </c>
      <c r="C22" s="76">
        <v>2965000</v>
      </c>
      <c r="D22" s="77">
        <f t="shared" si="0"/>
        <v>2964000</v>
      </c>
      <c r="E22" s="98" t="s">
        <v>127</v>
      </c>
      <c r="F22" s="98" t="s">
        <v>127</v>
      </c>
      <c r="G22" s="76">
        <v>95000</v>
      </c>
      <c r="H22" s="98" t="s">
        <v>127</v>
      </c>
      <c r="I22" s="98">
        <v>0</v>
      </c>
      <c r="J22" s="98" t="s">
        <v>127</v>
      </c>
      <c r="K22" s="98">
        <v>200000</v>
      </c>
      <c r="L22" s="98" t="s">
        <v>127</v>
      </c>
      <c r="M22" s="77">
        <v>2669000</v>
      </c>
      <c r="N22" s="98" t="s">
        <v>127</v>
      </c>
      <c r="O22" s="98" t="s">
        <v>127</v>
      </c>
    </row>
    <row r="23" spans="1:15" ht="21.75" customHeight="1">
      <c r="A23" s="67"/>
      <c r="B23" s="68" t="s">
        <v>103</v>
      </c>
      <c r="C23" s="79"/>
      <c r="D23" s="77">
        <f>SUM(E23:O23)</f>
        <v>0</v>
      </c>
      <c r="E23" s="98" t="s">
        <v>127</v>
      </c>
      <c r="F23" s="98" t="s">
        <v>127</v>
      </c>
      <c r="G23" s="76">
        <v>0</v>
      </c>
      <c r="H23" s="98" t="s">
        <v>127</v>
      </c>
      <c r="I23" s="98">
        <v>0</v>
      </c>
      <c r="J23" s="98" t="s">
        <v>127</v>
      </c>
      <c r="K23" s="98">
        <v>0</v>
      </c>
      <c r="L23" s="98" t="s">
        <v>127</v>
      </c>
      <c r="M23" s="98"/>
      <c r="N23" s="98" t="s">
        <v>127</v>
      </c>
      <c r="O23" s="98" t="s">
        <v>127</v>
      </c>
    </row>
    <row r="24" spans="1:15" ht="24" customHeight="1" thickBot="1">
      <c r="A24" s="182" t="s">
        <v>49</v>
      </c>
      <c r="B24" s="183"/>
      <c r="C24" s="80">
        <f t="shared" ref="C24:O24" si="1">SUM(C7:C23)</f>
        <v>18500000</v>
      </c>
      <c r="D24" s="81">
        <f t="shared" si="1"/>
        <v>26463025.900000002</v>
      </c>
      <c r="E24" s="81">
        <f t="shared" si="1"/>
        <v>7740387.0799999991</v>
      </c>
      <c r="F24" s="80">
        <f t="shared" si="1"/>
        <v>319562.59999999998</v>
      </c>
      <c r="G24" s="81">
        <f t="shared" si="1"/>
        <v>4040038.6100000003</v>
      </c>
      <c r="H24" s="80">
        <f t="shared" si="1"/>
        <v>254255</v>
      </c>
      <c r="I24" s="80">
        <f t="shared" si="1"/>
        <v>30000</v>
      </c>
      <c r="J24" s="81">
        <f t="shared" si="1"/>
        <v>398203</v>
      </c>
      <c r="K24" s="81">
        <f t="shared" si="1"/>
        <v>1649195.5699999998</v>
      </c>
      <c r="L24" s="81">
        <f t="shared" si="1"/>
        <v>507567.4</v>
      </c>
      <c r="M24" s="80">
        <f t="shared" si="1"/>
        <v>2669000</v>
      </c>
      <c r="N24" s="80">
        <f>SUM(N7:N23)</f>
        <v>5210</v>
      </c>
      <c r="O24" s="80">
        <f t="shared" si="1"/>
        <v>8849606.6400000006</v>
      </c>
    </row>
    <row r="25" spans="1:15" ht="27" customHeight="1" thickTop="1">
      <c r="A25" s="69" t="s">
        <v>16</v>
      </c>
      <c r="B25" s="70"/>
      <c r="C25" s="82"/>
      <c r="D25" s="83"/>
      <c r="E25" s="83"/>
      <c r="F25" s="82"/>
      <c r="G25" s="83"/>
      <c r="H25" s="82"/>
      <c r="I25" s="83"/>
      <c r="J25" s="83"/>
      <c r="K25" s="83"/>
      <c r="L25" s="83"/>
      <c r="M25" s="84"/>
      <c r="N25" s="84"/>
      <c r="O25" s="82"/>
    </row>
    <row r="26" spans="1:15" ht="21.75" customHeight="1">
      <c r="A26" s="65"/>
      <c r="B26" s="66" t="s">
        <v>22</v>
      </c>
      <c r="C26" s="76">
        <v>268700</v>
      </c>
      <c r="D26" s="77">
        <v>336177.83</v>
      </c>
      <c r="E26" s="77"/>
      <c r="F26" s="76"/>
      <c r="G26" s="77"/>
      <c r="H26" s="76"/>
      <c r="I26" s="77"/>
      <c r="J26" s="77"/>
      <c r="K26" s="77"/>
      <c r="L26" s="77"/>
      <c r="M26" s="78"/>
      <c r="N26" s="78"/>
      <c r="O26" s="76"/>
    </row>
    <row r="27" spans="1:15" ht="21.75" customHeight="1">
      <c r="A27" s="65"/>
      <c r="B27" s="66" t="s">
        <v>76</v>
      </c>
      <c r="C27" s="76">
        <v>167750</v>
      </c>
      <c r="D27" s="77">
        <v>209850</v>
      </c>
      <c r="E27" s="77"/>
      <c r="F27" s="76"/>
      <c r="G27" s="77"/>
      <c r="H27" s="76"/>
      <c r="I27" s="77"/>
      <c r="J27" s="77"/>
      <c r="K27" s="77"/>
      <c r="L27" s="77"/>
      <c r="M27" s="78"/>
      <c r="N27" s="78"/>
      <c r="O27" s="76"/>
    </row>
    <row r="28" spans="1:15" ht="21.75" customHeight="1">
      <c r="A28" s="65"/>
      <c r="B28" s="66" t="s">
        <v>27</v>
      </c>
      <c r="C28" s="76">
        <v>100000</v>
      </c>
      <c r="D28" s="77">
        <v>221537.43</v>
      </c>
      <c r="E28" s="77"/>
      <c r="F28" s="76"/>
      <c r="G28" s="77"/>
      <c r="H28" s="76"/>
      <c r="I28" s="77"/>
      <c r="J28" s="77"/>
      <c r="K28" s="77"/>
      <c r="L28" s="77"/>
      <c r="M28" s="78"/>
      <c r="N28" s="78"/>
      <c r="O28" s="76"/>
    </row>
    <row r="29" spans="1:15" ht="21.75" customHeight="1">
      <c r="A29" s="65"/>
      <c r="B29" s="66" t="s">
        <v>23</v>
      </c>
      <c r="C29" s="76">
        <v>153200</v>
      </c>
      <c r="D29" s="77">
        <v>138445</v>
      </c>
      <c r="E29" s="77"/>
      <c r="F29" s="76"/>
      <c r="G29" s="77"/>
      <c r="H29" s="76"/>
      <c r="I29" s="77"/>
      <c r="J29" s="77"/>
      <c r="K29" s="77"/>
      <c r="L29" s="77"/>
      <c r="M29" s="78"/>
      <c r="N29" s="78"/>
      <c r="O29" s="76"/>
    </row>
    <row r="30" spans="1:15" ht="21.75" customHeight="1">
      <c r="A30" s="65"/>
      <c r="B30" s="66" t="s">
        <v>24</v>
      </c>
      <c r="C30" s="76">
        <v>12470350</v>
      </c>
      <c r="D30" s="77">
        <v>12693774.09</v>
      </c>
      <c r="E30" s="77"/>
      <c r="F30" s="76"/>
      <c r="G30" s="77"/>
      <c r="H30" s="76"/>
      <c r="I30" s="77"/>
      <c r="J30" s="77"/>
      <c r="K30" s="77"/>
      <c r="L30" s="77"/>
      <c r="M30" s="78"/>
      <c r="N30" s="78"/>
      <c r="O30" s="76"/>
    </row>
    <row r="31" spans="1:15" ht="21.75" customHeight="1">
      <c r="A31" s="65"/>
      <c r="B31" s="66" t="s">
        <v>77</v>
      </c>
      <c r="C31" s="76">
        <v>5340000</v>
      </c>
      <c r="D31" s="77">
        <v>5850644</v>
      </c>
      <c r="E31" s="77"/>
      <c r="F31" s="76"/>
      <c r="G31" s="77"/>
      <c r="H31" s="76"/>
      <c r="I31" s="77"/>
      <c r="J31" s="77"/>
      <c r="K31" s="77"/>
      <c r="L31" s="77"/>
      <c r="M31" s="78"/>
      <c r="N31" s="78"/>
      <c r="O31" s="76"/>
    </row>
    <row r="32" spans="1:15" ht="21.75" customHeight="1">
      <c r="A32" s="71"/>
      <c r="B32" s="72" t="s">
        <v>90</v>
      </c>
      <c r="C32" s="85"/>
      <c r="D32" s="86">
        <v>8597530</v>
      </c>
      <c r="E32" s="86"/>
      <c r="F32" s="85"/>
      <c r="G32" s="86"/>
      <c r="H32" s="85"/>
      <c r="I32" s="86"/>
      <c r="J32" s="86"/>
      <c r="K32" s="86"/>
      <c r="L32" s="86"/>
      <c r="M32" s="87"/>
      <c r="N32" s="87"/>
      <c r="O32" s="85"/>
    </row>
    <row r="33" spans="1:15" ht="21.75" thickBot="1">
      <c r="A33" s="173" t="s">
        <v>25</v>
      </c>
      <c r="B33" s="174"/>
      <c r="C33" s="80">
        <f>SUM(C26:C32)</f>
        <v>18500000</v>
      </c>
      <c r="D33" s="81">
        <f>SUM(D26:D32)</f>
        <v>28047958.350000001</v>
      </c>
      <c r="E33" s="81"/>
      <c r="F33" s="80"/>
      <c r="G33" s="81"/>
      <c r="H33" s="80"/>
      <c r="I33" s="81"/>
      <c r="J33" s="81"/>
      <c r="K33" s="81"/>
      <c r="L33" s="81"/>
      <c r="M33" s="80"/>
      <c r="N33" s="80"/>
      <c r="O33" s="80"/>
    </row>
    <row r="34" spans="1:15" ht="24" customHeight="1" thickTop="1" thickBot="1">
      <c r="A34" s="175" t="s">
        <v>95</v>
      </c>
      <c r="B34" s="175"/>
      <c r="D34" s="88">
        <f>SUM(D33-D24)</f>
        <v>1584932.4499999993</v>
      </c>
    </row>
    <row r="35" spans="1:15" ht="24" customHeight="1" thickTop="1"/>
  </sheetData>
  <mergeCells count="20">
    <mergeCell ref="A1:O1"/>
    <mergeCell ref="A2:O2"/>
    <mergeCell ref="A3:O3"/>
    <mergeCell ref="O4:O5"/>
    <mergeCell ref="A4:B5"/>
    <mergeCell ref="G4:G5"/>
    <mergeCell ref="M4:M5"/>
    <mergeCell ref="F4:F5"/>
    <mergeCell ref="J4:J5"/>
    <mergeCell ref="K4:K5"/>
    <mergeCell ref="N4:N5"/>
    <mergeCell ref="E4:E5"/>
    <mergeCell ref="H4:H5"/>
    <mergeCell ref="I4:I5"/>
    <mergeCell ref="A33:B33"/>
    <mergeCell ref="A34:B34"/>
    <mergeCell ref="D4:D5"/>
    <mergeCell ref="C4:C5"/>
    <mergeCell ref="L4:L5"/>
    <mergeCell ref="A24:B24"/>
  </mergeCells>
  <phoneticPr fontId="2" type="noConversion"/>
  <pageMargins left="0.2" right="0.2" top="0.37" bottom="0.21" header="0.23622047244094491" footer="0.1574803149606299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11</vt:i4>
      </vt:variant>
      <vt:variant>
        <vt:lpstr>ช่วงที่มีชื่อ</vt:lpstr>
      </vt:variant>
      <vt:variant>
        <vt:i4>3</vt:i4>
      </vt:variant>
    </vt:vector>
  </HeadingPairs>
  <TitlesOfParts>
    <vt:vector size="14" baseType="lpstr">
      <vt:lpstr>งบแสดงฐานะการเงิน</vt:lpstr>
      <vt:lpstr> หมายเหตุ  1</vt:lpstr>
      <vt:lpstr>หมายเหตุ  2,3</vt:lpstr>
      <vt:lpstr> หมายเหตุ 4</vt:lpstr>
      <vt:lpstr> หมายเหตุ 5</vt:lpstr>
      <vt:lpstr>หมายเหตุ 6</vt:lpstr>
      <vt:lpstr>หมายเหตุ  6.1</vt:lpstr>
      <vt:lpstr>รายแผนงาน</vt:lpstr>
      <vt:lpstr>งบแสดงผลดำเนินงาน  </vt:lpstr>
      <vt:lpstr>งบรวมสะสม</vt:lpstr>
      <vt:lpstr>หมายเหตุประกอบงบแสดง</vt:lpstr>
      <vt:lpstr>' หมายเหตุ 4'!Print_Titles</vt:lpstr>
      <vt:lpstr>' หมายเหตุ 5'!Print_Titles</vt:lpstr>
      <vt:lpstr>'หมายเหตุ  6.1'!Print_Titles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11</cp:lastModifiedBy>
  <cp:lastPrinted>2014-12-04T08:49:35Z</cp:lastPrinted>
  <dcterms:created xsi:type="dcterms:W3CDTF">2007-10-25T21:05:41Z</dcterms:created>
  <dcterms:modified xsi:type="dcterms:W3CDTF">2014-12-04T08:50:39Z</dcterms:modified>
</cp:coreProperties>
</file>